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kaj\Desktop\rozpočty\"/>
    </mc:Choice>
  </mc:AlternateContent>
  <bookViews>
    <workbookView xWindow="0" yWindow="0" windowWidth="0" windowHeight="0"/>
  </bookViews>
  <sheets>
    <sheet name="Rekapitulace stavby" sheetId="1" r:id="rId1"/>
    <sheet name="SO 302 - Dešťová kanaliz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302 - Dešťová kanaliza...'!$C$127:$K$684</definedName>
    <definedName name="_xlnm.Print_Area" localSheetId="1">'SO 302 - Dešťová kanaliza...'!$C$4:$J$76,'SO 302 - Dešťová kanaliza...'!$C$82:$J$109,'SO 302 - Dešťová kanaliza...'!$C$115:$K$684</definedName>
    <definedName name="_xlnm.Print_Titles" localSheetId="1">'SO 302 - Dešťová kanaliza...'!$127:$127</definedName>
  </definedNames>
  <calcPr/>
</workbook>
</file>

<file path=xl/calcChain.xml><?xml version="1.0" encoding="utf-8"?>
<calcChain xmlns="http://schemas.openxmlformats.org/spreadsheetml/2006/main">
  <c i="2" l="1" r="T272"/>
  <c r="R272"/>
  <c r="P272"/>
  <c r="BK272"/>
  <c r="J37"/>
  <c r="J36"/>
  <c i="1" r="AY95"/>
  <c i="2" r="J35"/>
  <c i="1" r="AX95"/>
  <c i="2" r="BI679"/>
  <c r="BH679"/>
  <c r="BG679"/>
  <c r="BF679"/>
  <c r="T679"/>
  <c r="T678"/>
  <c r="R679"/>
  <c r="R678"/>
  <c r="P679"/>
  <c r="P678"/>
  <c r="BI672"/>
  <c r="BH672"/>
  <c r="BG672"/>
  <c r="BF672"/>
  <c r="T672"/>
  <c r="T671"/>
  <c r="T670"/>
  <c r="R672"/>
  <c r="R671"/>
  <c r="R670"/>
  <c r="P672"/>
  <c r="P671"/>
  <c r="P670"/>
  <c r="BI667"/>
  <c r="BH667"/>
  <c r="BG667"/>
  <c r="BF667"/>
  <c r="T667"/>
  <c r="T666"/>
  <c r="R667"/>
  <c r="R666"/>
  <c r="P667"/>
  <c r="P666"/>
  <c r="BI663"/>
  <c r="BH663"/>
  <c r="BG663"/>
  <c r="BF663"/>
  <c r="T663"/>
  <c r="R663"/>
  <c r="P663"/>
  <c r="BI660"/>
  <c r="BH660"/>
  <c r="BG660"/>
  <c r="BF660"/>
  <c r="T660"/>
  <c r="R660"/>
  <c r="P660"/>
  <c r="BI657"/>
  <c r="BH657"/>
  <c r="BG657"/>
  <c r="BF657"/>
  <c r="T657"/>
  <c r="R657"/>
  <c r="P657"/>
  <c r="BI643"/>
  <c r="BH643"/>
  <c r="BG643"/>
  <c r="BF643"/>
  <c r="T643"/>
  <c r="R643"/>
  <c r="P643"/>
  <c r="BI640"/>
  <c r="BH640"/>
  <c r="BG640"/>
  <c r="BF640"/>
  <c r="T640"/>
  <c r="R640"/>
  <c r="P640"/>
  <c r="BI632"/>
  <c r="BH632"/>
  <c r="BG632"/>
  <c r="BF632"/>
  <c r="T632"/>
  <c r="R632"/>
  <c r="P632"/>
  <c r="BI626"/>
  <c r="BH626"/>
  <c r="BG626"/>
  <c r="BF626"/>
  <c r="T626"/>
  <c r="R626"/>
  <c r="P626"/>
  <c r="BI620"/>
  <c r="BH620"/>
  <c r="BG620"/>
  <c r="BF620"/>
  <c r="T620"/>
  <c r="R620"/>
  <c r="P620"/>
  <c r="BI610"/>
  <c r="BH610"/>
  <c r="BG610"/>
  <c r="BF610"/>
  <c r="T610"/>
  <c r="R610"/>
  <c r="P610"/>
  <c r="BI598"/>
  <c r="BH598"/>
  <c r="BG598"/>
  <c r="BF598"/>
  <c r="T598"/>
  <c r="R598"/>
  <c r="P598"/>
  <c r="BI591"/>
  <c r="BH591"/>
  <c r="BG591"/>
  <c r="BF591"/>
  <c r="T591"/>
  <c r="R591"/>
  <c r="P591"/>
  <c r="BI580"/>
  <c r="BH580"/>
  <c r="BG580"/>
  <c r="BF580"/>
  <c r="T580"/>
  <c r="R580"/>
  <c r="P580"/>
  <c r="BI562"/>
  <c r="BH562"/>
  <c r="BG562"/>
  <c r="BF562"/>
  <c r="T562"/>
  <c r="R562"/>
  <c r="P562"/>
  <c r="BI556"/>
  <c r="BH556"/>
  <c r="BG556"/>
  <c r="BF556"/>
  <c r="T556"/>
  <c r="R556"/>
  <c r="P556"/>
  <c r="BI554"/>
  <c r="BH554"/>
  <c r="BG554"/>
  <c r="BF554"/>
  <c r="T554"/>
  <c r="R554"/>
  <c r="P554"/>
  <c r="BI549"/>
  <c r="BH549"/>
  <c r="BG549"/>
  <c r="BF549"/>
  <c r="T549"/>
  <c r="R549"/>
  <c r="P549"/>
  <c r="BI541"/>
  <c r="BH541"/>
  <c r="BG541"/>
  <c r="BF541"/>
  <c r="T541"/>
  <c r="R541"/>
  <c r="P541"/>
  <c r="BI538"/>
  <c r="BH538"/>
  <c r="BG538"/>
  <c r="BF538"/>
  <c r="T538"/>
  <c r="R538"/>
  <c r="P538"/>
  <c r="BI532"/>
  <c r="BH532"/>
  <c r="BG532"/>
  <c r="BF532"/>
  <c r="T532"/>
  <c r="R532"/>
  <c r="P532"/>
  <c r="BI524"/>
  <c r="BH524"/>
  <c r="BG524"/>
  <c r="BF524"/>
  <c r="T524"/>
  <c r="R524"/>
  <c r="P524"/>
  <c r="BI515"/>
  <c r="BH515"/>
  <c r="BG515"/>
  <c r="BF515"/>
  <c r="T515"/>
  <c r="R515"/>
  <c r="P515"/>
  <c r="BI509"/>
  <c r="BH509"/>
  <c r="BG509"/>
  <c r="BF509"/>
  <c r="T509"/>
  <c r="R509"/>
  <c r="P509"/>
  <c r="BI499"/>
  <c r="BH499"/>
  <c r="BG499"/>
  <c r="BF499"/>
  <c r="T499"/>
  <c r="R499"/>
  <c r="P499"/>
  <c r="BI496"/>
  <c r="BH496"/>
  <c r="BG496"/>
  <c r="BF496"/>
  <c r="T496"/>
  <c r="R496"/>
  <c r="P496"/>
  <c r="BI486"/>
  <c r="BH486"/>
  <c r="BG486"/>
  <c r="BF486"/>
  <c r="T486"/>
  <c r="R486"/>
  <c r="P486"/>
  <c r="BI478"/>
  <c r="BH478"/>
  <c r="BG478"/>
  <c r="BF478"/>
  <c r="T478"/>
  <c r="R478"/>
  <c r="P478"/>
  <c r="BI472"/>
  <c r="BH472"/>
  <c r="BG472"/>
  <c r="BF472"/>
  <c r="T472"/>
  <c r="R472"/>
  <c r="P472"/>
  <c r="BI470"/>
  <c r="BH470"/>
  <c r="BG470"/>
  <c r="BF470"/>
  <c r="T470"/>
  <c r="R470"/>
  <c r="P470"/>
  <c r="BI464"/>
  <c r="BH464"/>
  <c r="BG464"/>
  <c r="BF464"/>
  <c r="T464"/>
  <c r="R464"/>
  <c r="P464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2"/>
  <c r="BH442"/>
  <c r="BG442"/>
  <c r="BF442"/>
  <c r="T442"/>
  <c r="R442"/>
  <c r="P442"/>
  <c r="BI440"/>
  <c r="BH440"/>
  <c r="BG440"/>
  <c r="BF440"/>
  <c r="T440"/>
  <c r="R440"/>
  <c r="P440"/>
  <c r="BI437"/>
  <c r="BH437"/>
  <c r="BG437"/>
  <c r="BF437"/>
  <c r="T437"/>
  <c r="R437"/>
  <c r="P437"/>
  <c r="BI435"/>
  <c r="BH435"/>
  <c r="BG435"/>
  <c r="BF435"/>
  <c r="T435"/>
  <c r="R435"/>
  <c r="P435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17"/>
  <c r="BH417"/>
  <c r="BG417"/>
  <c r="BF417"/>
  <c r="T417"/>
  <c r="R417"/>
  <c r="P417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67"/>
  <c r="BH367"/>
  <c r="BG367"/>
  <c r="BF367"/>
  <c r="T367"/>
  <c r="R367"/>
  <c r="P367"/>
  <c r="BI363"/>
  <c r="BH363"/>
  <c r="BG363"/>
  <c r="BF363"/>
  <c r="T363"/>
  <c r="R363"/>
  <c r="P36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2"/>
  <c r="BH322"/>
  <c r="BG322"/>
  <c r="BF322"/>
  <c r="T322"/>
  <c r="R322"/>
  <c r="P322"/>
  <c r="BI304"/>
  <c r="BH304"/>
  <c r="BG304"/>
  <c r="BF304"/>
  <c r="T304"/>
  <c r="R304"/>
  <c r="P304"/>
  <c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73"/>
  <c r="BH273"/>
  <c r="BG273"/>
  <c r="BF273"/>
  <c r="T273"/>
  <c r="R273"/>
  <c r="P273"/>
  <c r="BI266"/>
  <c r="BH266"/>
  <c r="BG266"/>
  <c r="BF266"/>
  <c r="T266"/>
  <c r="R266"/>
  <c r="P266"/>
  <c r="BI262"/>
  <c r="BH262"/>
  <c r="BG262"/>
  <c r="BF262"/>
  <c r="T262"/>
  <c r="R262"/>
  <c r="P262"/>
  <c r="BI255"/>
  <c r="BH255"/>
  <c r="BG255"/>
  <c r="BF255"/>
  <c r="T255"/>
  <c r="R255"/>
  <c r="P255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1"/>
  <c r="BH221"/>
  <c r="BG221"/>
  <c r="BF221"/>
  <c r="T221"/>
  <c r="R221"/>
  <c r="P221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91"/>
  <c r="J14"/>
  <c r="J12"/>
  <c r="J89"/>
  <c r="E7"/>
  <c r="E118"/>
  <c i="1" r="L90"/>
  <c r="AM90"/>
  <c r="AM89"/>
  <c r="L89"/>
  <c r="AM87"/>
  <c r="L87"/>
  <c r="L85"/>
  <c r="L84"/>
  <c i="2" r="BK643"/>
  <c i="1" r="AS94"/>
  <c i="2" r="BK440"/>
  <c r="BK398"/>
  <c r="J640"/>
  <c r="J426"/>
  <c r="J373"/>
  <c r="J237"/>
  <c r="J499"/>
  <c r="J221"/>
  <c r="J131"/>
  <c r="BK349"/>
  <c r="J610"/>
  <c r="BK524"/>
  <c r="BK191"/>
  <c r="J284"/>
  <c r="J440"/>
  <c r="J377"/>
  <c r="J304"/>
  <c r="J196"/>
  <c r="BK610"/>
  <c r="BK541"/>
  <c r="J451"/>
  <c r="J336"/>
  <c r="BK556"/>
  <c r="BK389"/>
  <c r="BK464"/>
  <c r="J496"/>
  <c r="J384"/>
  <c r="BK139"/>
  <c r="J626"/>
  <c r="BK663"/>
  <c r="J266"/>
  <c r="J538"/>
  <c r="J139"/>
  <c r="BK262"/>
  <c r="BK442"/>
  <c r="BK346"/>
  <c r="J248"/>
  <c r="J351"/>
  <c r="BK549"/>
  <c r="BK435"/>
  <c r="BK302"/>
  <c r="BK426"/>
  <c r="BK296"/>
  <c r="J382"/>
  <c r="J34"/>
  <c r="BK332"/>
  <c r="J667"/>
  <c r="BK437"/>
  <c r="BK640"/>
  <c r="J435"/>
  <c r="J322"/>
  <c r="BK136"/>
  <c r="J472"/>
  <c r="BK423"/>
  <c r="J411"/>
  <c r="BK290"/>
  <c r="J562"/>
  <c r="BK499"/>
  <c r="BK179"/>
  <c r="BK363"/>
  <c r="J470"/>
  <c r="J389"/>
  <c r="BK478"/>
  <c r="J423"/>
  <c r="J367"/>
  <c r="BK554"/>
  <c r="J296"/>
  <c r="BK417"/>
  <c r="BK322"/>
  <c r="J632"/>
  <c r="J437"/>
  <c r="BK393"/>
  <c r="J332"/>
  <c r="J262"/>
  <c r="J191"/>
  <c r="BK591"/>
  <c r="J524"/>
  <c r="J453"/>
  <c r="BK382"/>
  <c r="J344"/>
  <c r="BK679"/>
  <c r="BK384"/>
  <c r="J393"/>
  <c r="J155"/>
  <c r="BK351"/>
  <c r="BK199"/>
  <c r="J679"/>
  <c r="BK515"/>
  <c r="BK486"/>
  <c r="J532"/>
  <c r="J349"/>
  <c r="J179"/>
  <c r="J387"/>
  <c r="J401"/>
  <c r="BK242"/>
  <c r="J515"/>
  <c r="J417"/>
  <c r="BK667"/>
  <c r="J302"/>
  <c r="J591"/>
  <c r="BK472"/>
  <c r="BK451"/>
  <c r="BK155"/>
  <c r="BK387"/>
  <c r="BK284"/>
  <c r="J620"/>
  <c r="BK538"/>
  <c r="BK409"/>
  <c r="J341"/>
  <c r="J486"/>
  <c r="BK562"/>
  <c r="F34"/>
  <c r="BK185"/>
  <c r="BK672"/>
  <c r="J396"/>
  <c r="J290"/>
  <c r="BK620"/>
  <c r="J580"/>
  <c r="J457"/>
  <c r="BK406"/>
  <c r="BK266"/>
  <c r="BK373"/>
  <c r="J442"/>
  <c r="J406"/>
  <c r="J643"/>
  <c r="BK457"/>
  <c r="BK411"/>
  <c r="J363"/>
  <c r="BK626"/>
  <c r="BK455"/>
  <c r="BK248"/>
  <c r="BK344"/>
  <c r="J672"/>
  <c r="J556"/>
  <c r="BK470"/>
  <c r="BK598"/>
  <c r="BK196"/>
  <c r="BK131"/>
  <c r="J391"/>
  <c r="BK341"/>
  <c r="J478"/>
  <c r="J149"/>
  <c r="BK273"/>
  <c r="BK396"/>
  <c r="J242"/>
  <c r="BK657"/>
  <c r="J541"/>
  <c r="BK509"/>
  <c r="J657"/>
  <c r="J380"/>
  <c r="J346"/>
  <c r="BK233"/>
  <c r="BK391"/>
  <c r="BK453"/>
  <c r="J185"/>
  <c r="J233"/>
  <c r="BK304"/>
  <c r="J409"/>
  <c r="J255"/>
  <c r="J464"/>
  <c r="J660"/>
  <c r="BK496"/>
  <c r="BK221"/>
  <c r="J199"/>
  <c r="BK144"/>
  <c r="J136"/>
  <c r="BK336"/>
  <c r="BK660"/>
  <c r="BK532"/>
  <c r="BK580"/>
  <c r="BK255"/>
  <c r="BK380"/>
  <c r="J273"/>
  <c r="J598"/>
  <c r="J509"/>
  <c r="J398"/>
  <c r="J330"/>
  <c r="BK149"/>
  <c r="BK401"/>
  <c r="J429"/>
  <c r="BK330"/>
  <c r="J549"/>
  <c r="BK429"/>
  <c r="J144"/>
  <c r="J663"/>
  <c r="BK632"/>
  <c r="BK367"/>
  <c r="BK237"/>
  <c r="J554"/>
  <c r="J455"/>
  <c r="BK377"/>
  <c r="F35"/>
  <c r="F37"/>
  <c l="1" r="BK247"/>
  <c r="J247"/>
  <c r="J99"/>
  <c r="BK329"/>
  <c r="J329"/>
  <c r="J102"/>
  <c r="BK130"/>
  <c r="P329"/>
  <c r="T130"/>
  <c r="R247"/>
  <c r="BK283"/>
  <c r="J283"/>
  <c r="J101"/>
  <c r="T283"/>
  <c r="R329"/>
  <c r="P130"/>
  <c r="P129"/>
  <c r="P128"/>
  <c i="1" r="AU95"/>
  <c i="2" r="T247"/>
  <c r="R283"/>
  <c r="R130"/>
  <c r="P247"/>
  <c r="J272"/>
  <c r="J100"/>
  <c r="P283"/>
  <c r="T329"/>
  <c r="BK609"/>
  <c r="J609"/>
  <c r="J103"/>
  <c r="P609"/>
  <c r="R609"/>
  <c r="T609"/>
  <c r="BK639"/>
  <c r="J639"/>
  <c r="J104"/>
  <c r="P639"/>
  <c r="R639"/>
  <c r="T639"/>
  <c r="BK666"/>
  <c r="J666"/>
  <c r="J105"/>
  <c r="BK671"/>
  <c r="J671"/>
  <c r="J107"/>
  <c r="BK678"/>
  <c r="J678"/>
  <c r="J108"/>
  <c r="BE396"/>
  <c r="BE401"/>
  <c r="BE417"/>
  <c r="BE423"/>
  <c r="BE440"/>
  <c r="BE470"/>
  <c r="BE486"/>
  <c r="BE509"/>
  <c r="BE524"/>
  <c r="BE554"/>
  <c r="BE556"/>
  <c r="BE562"/>
  <c r="BE591"/>
  <c r="BE598"/>
  <c r="BE610"/>
  <c r="BE620"/>
  <c r="BE679"/>
  <c r="BE242"/>
  <c r="BE266"/>
  <c r="BE296"/>
  <c r="BE344"/>
  <c r="BE349"/>
  <c r="BE387"/>
  <c r="BE406"/>
  <c r="BE667"/>
  <c r="F92"/>
  <c r="F124"/>
  <c r="BE191"/>
  <c r="BE144"/>
  <c r="BE377"/>
  <c r="BE389"/>
  <c r="BE398"/>
  <c r="BE409"/>
  <c r="BE455"/>
  <c r="BE538"/>
  <c r="BE541"/>
  <c r="E85"/>
  <c r="J92"/>
  <c r="J122"/>
  <c r="BE131"/>
  <c r="BE139"/>
  <c r="BE149"/>
  <c r="BE478"/>
  <c r="BE515"/>
  <c r="BE532"/>
  <c r="BE549"/>
  <c r="BE580"/>
  <c r="BE657"/>
  <c r="BE660"/>
  <c r="BE663"/>
  <c r="J91"/>
  <c r="BE199"/>
  <c r="BE221"/>
  <c r="BE332"/>
  <c r="BE346"/>
  <c r="BE367"/>
  <c r="BE626"/>
  <c r="BE284"/>
  <c r="BE341"/>
  <c r="BE136"/>
  <c r="BE233"/>
  <c r="BE302"/>
  <c r="BE322"/>
  <c r="BE255"/>
  <c r="BE373"/>
  <c r="BE382"/>
  <c r="BE457"/>
  <c r="BE155"/>
  <c r="BE179"/>
  <c r="BE196"/>
  <c r="BE237"/>
  <c r="BE304"/>
  <c r="BE330"/>
  <c r="BE363"/>
  <c r="BE380"/>
  <c r="BE384"/>
  <c r="BE391"/>
  <c r="BE426"/>
  <c r="BE429"/>
  <c r="BE437"/>
  <c r="BE451"/>
  <c r="BE464"/>
  <c r="BE472"/>
  <c r="BE632"/>
  <c r="BE640"/>
  <c r="BE672"/>
  <c i="1" r="BB95"/>
  <c i="2" r="BE393"/>
  <c r="BE411"/>
  <c r="BE435"/>
  <c r="BE442"/>
  <c r="BE453"/>
  <c r="BE496"/>
  <c r="BE499"/>
  <c i="1" r="BA95"/>
  <c i="2" r="BE185"/>
  <c r="BE248"/>
  <c r="BE262"/>
  <c r="BE273"/>
  <c r="BE290"/>
  <c r="BE336"/>
  <c r="BE351"/>
  <c r="BE643"/>
  <c i="1" r="AW95"/>
  <c r="BD95"/>
  <c i="2" r="F36"/>
  <c i="1" r="BA94"/>
  <c r="W30"/>
  <c r="AU94"/>
  <c r="BD94"/>
  <c r="W33"/>
  <c r="BB94"/>
  <c r="W31"/>
  <c i="2" l="1" r="R129"/>
  <c r="R128"/>
  <c r="BK129"/>
  <c r="J129"/>
  <c r="J97"/>
  <c r="T129"/>
  <c r="T128"/>
  <c i="1" r="BC95"/>
  <c i="2" r="J130"/>
  <c r="J98"/>
  <c r="BK670"/>
  <c r="J670"/>
  <c r="J106"/>
  <c r="J33"/>
  <c i="1" r="AV95"/>
  <c r="AT95"/>
  <c r="AX94"/>
  <c r="AW94"/>
  <c r="AK30"/>
  <c r="BC94"/>
  <c r="W32"/>
  <c i="2" r="F33"/>
  <c i="1" r="AZ95"/>
  <c r="AZ94"/>
  <c r="W29"/>
  <c i="2" l="1" r="BK128"/>
  <c r="J128"/>
  <c r="J96"/>
  <c i="1" r="AY94"/>
  <c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<sst xmlns="http://schemas.openxmlformats.org/spreadsheetml/2006/main">
  <si>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</si>
  <si>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</si>
  <si>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</si>
  <si>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</si>
  <si>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</si>
  <si>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{5d18d20f-2031-4ff0-bb13-e074fb331437}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</si>
  <si>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</si>
  <si>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</si>
  <si>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</si>
  <si>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</si>
  <si>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</si>
  <si>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</si>
  <si>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</si>
  <si>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</si>
  <si>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</si>
  <si>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</si>
  <si>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</si>
  <si>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19-2023 - Silnice III-34330 Ostřešany - Odvodnění pozemních komunikací</t>
  </si>
  <si>
    <t>KSO:</t>
  </si>
  <si>
    <t>CC-CZ:</t>
  </si>
  <si>
    <t>Místo:</t>
  </si>
  <si>
    <t xml:space="preserve"> </t>
  </si>
  <si>
    <t>Datum:</t>
  </si>
  <si>
    <t>6. 12. 2024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</si>
  <si>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</si>
  <si>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</si>
  <si>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</si>
  <si>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</si>
  <si>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</si>
  <si>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</si>
  <si>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</si>
  <si>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</si>
  <si>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</si>
  <si>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</si>
  <si>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</si>
  <si>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</si>
  <si>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</si>
  <si>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</si>
  <si>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</si>
  <si>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</si>
  <si>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</si>
  <si>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</si>
  <si>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</si>
  <si>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</si>
  <si>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</si>
  <si>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</si>
  <si>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</si>
  <si>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</si>
  <si>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</si>
  <si>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</si>
  <si>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</si>
  <si>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</si>
  <si>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</si>
  <si>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</si>
  <si>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</si>
  <si>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</si>
  <si>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</si>
  <si>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</si>
  <si>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</si>
  <si>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</si>
  <si>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</si>
  <si>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</si>
  <si>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</si>
  <si>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</si>
  <si>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</si>
  <si>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</si>
  <si>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</si>
  <si>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</si>
  <si>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</si>
  <si>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</si>
  <si>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</si>
  <si>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</si>
  <si>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</si>
  <si>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</si>
  <si>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</si>
  <si>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</si>
  <si>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</si>
  <si>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SO 302</t>
  </si>
  <si>
    <t>Dešťová kanaliza...</t>
  </si>
  <si>
    <t>STA</t>
  </si>
  <si>
    <t>1</t>
  </si>
  <si>
    <t>{6fc16170-2376-42d6-a359-bcfff9f7ed8a}</t>
  </si>
  <si>
    <t>2</t>
  </si>
  <si>
    <t>KRYCÍ LIST SOUPISU PRACÍ</t>
  </si>
  <si>
    <t>Objekt:</t>
  </si>
  <si>
    <t>SO 302 - Dešťová kanaliza...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</si>
  <si>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</si>
  <si>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</si>
  <si>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</si>
  <si>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</si>
  <si>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</si>
  <si>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</si>
  <si>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</si>
  <si>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</si>
  <si>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</si>
  <si>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</si>
  <si>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</si>
  <si>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</si>
  <si>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</si>
  <si>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</si>
  <si>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</si>
  <si>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</si>
  <si>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</si>
  <si>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</si>
  <si>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</si>
  <si>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</si>
  <si>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</si>
  <si>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</si>
  <si>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</si>
  <si>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</si>
  <si>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</si>
  <si>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</si>
  <si>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</si>
  <si>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</si>
  <si>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</si>
  <si>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</si>
  <si>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</si>
  <si>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</si>
  <si>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</si>
  <si>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</si>
  <si>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</si>
  <si>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</si>
  <si>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</si>
  <si>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</si>
  <si>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</si>
  <si>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2024 02</t>
  </si>
  <si>
    <t>4</t>
  </si>
  <si>
    <t>PP</t>
  </si>
  <si>
    <t>Čerpání vody na dopravní výšku do 10 m s uvažovaným průměrným přítokem do 500 l/min</t>
  </si>
  <si>
    <t>Online PSC</t>
  </si>
  <si>
    <t>https://podminky.urs.cz/item/CS_URS_2024_02/115101201</t>
  </si>
  <si>
    <t>VV</t>
  </si>
  <si>
    <t>50*10</t>
  </si>
  <si>
    <t>Součet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</si>
  <si>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</si>
  <si>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</si>
  <si>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</si>
  <si>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</si>
  <si>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https://podminky.urs.cz/item/CS_URS_2024_02/115101301</t>
  </si>
  <si>
    <t>3</t>
  </si>
  <si>
    <t>119001405</t>
  </si>
  <si>
    <t>Dočasné zajištění potrubí z PE DN do 200 mm</t>
  </si>
  <si>
    <t>m</t>
  </si>
  <si>
    <t>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</si>
  <si>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</si>
  <si>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https://podminky.urs.cz/item/CS_URS_2024_02/119001405</t>
  </si>
  <si>
    <t>4*1,1</t>
  </si>
  <si>
    <t>119001421</t>
  </si>
  <si>
    <t>Dočasné zajištění kabelů a kabelových tratí ze 3 volně ložených kabelů</t>
  </si>
  <si>
    <t>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</si>
  <si>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</si>
  <si>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https://podminky.urs.cz/item/CS_URS_2024_02/119001421</t>
  </si>
  <si>
    <t>2*1,1</t>
  </si>
  <si>
    <t>5</t>
  </si>
  <si>
    <t>121151103</t>
  </si>
  <si>
    <t>Sejmutí ornice plochy do 100 m2 tl vrstvy do 200 mm strojně</t>
  </si>
  <si>
    <t>m2</t>
  </si>
  <si>
    <t>10</t>
  </si>
  <si>
    <t>Sejmutí ornice strojně při souvislé ploše do 100 m2, tl. vrstvy do 200 mm</t>
  </si>
  <si>
    <t>https://podminky.urs.cz/item/CS_URS_2024_02/121151103</t>
  </si>
  <si>
    <t>tl.100 mm</t>
  </si>
  <si>
    <t>17,50*2</t>
  </si>
  <si>
    <t>132251253</t>
  </si>
  <si>
    <t>Hloubení rýh nezapažených š do 2000 mm v hornině třídy těžitelnosti I skupiny 3 objem do 100 m3 strojně</t>
  </si>
  <si>
    <t>m3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</si>
  <si>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</si>
  <si>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https://podminky.urs.cz/item/CS_URS_2024_02/132251253</t>
  </si>
  <si>
    <t>hloubení od pláně</t>
  </si>
  <si>
    <t>dešťová kanalizace 302-1 - PP DN300 - 55 m´</t>
  </si>
  <si>
    <t>55*1,1*(1,1-0,5)</t>
  </si>
  <si>
    <t>dešťová kanalizace 302-2 - PP DN300 - 31 m´</t>
  </si>
  <si>
    <t>13,50*1,1*(1,14-0,5)</t>
  </si>
  <si>
    <t>17,50*1,1*(1,20-0,1)</t>
  </si>
  <si>
    <t>propoj 302-1 - PP DN300 - 11,50 m´</t>
  </si>
  <si>
    <t>11,50*1,1*(1,60-0,50)</t>
  </si>
  <si>
    <t>šachty DN1000</t>
  </si>
  <si>
    <t>2*2*(1,80-0,50)</t>
  </si>
  <si>
    <t>2*2*(1,20-0,50)</t>
  </si>
  <si>
    <t>2*2*(1,1-0,50)</t>
  </si>
  <si>
    <t>odpočet stávající betonové potrubí:</t>
  </si>
  <si>
    <t>DN500</t>
  </si>
  <si>
    <t>-3,14*0,25*0,25*4</t>
  </si>
  <si>
    <t>DN400</t>
  </si>
  <si>
    <t>-3,14*0,2*0,2*7</t>
  </si>
  <si>
    <t>DN300</t>
  </si>
  <si>
    <t>-3,14*0,15*0,15*88</t>
  </si>
  <si>
    <t>7</t>
  </si>
  <si>
    <t>139001101</t>
  </si>
  <si>
    <t>Příplatek za ztížení vykopávky v blízkosti podzemního vedení</t>
  </si>
  <si>
    <t>14</t>
  </si>
  <si>
    <t>Příplatek k cenám hloubených vykopávek za ztížení vykopávky v blízkosti podzemního vedení nebo výbušnin pro jakoukoliv třídu horniny</t>
  </si>
  <si>
    <t>https://podminky.urs.cz/item/CS_URS_2024_02/139001101</t>
  </si>
  <si>
    <t>4*1,1*1*1</t>
  </si>
  <si>
    <t>2*1,1*1*1</t>
  </si>
  <si>
    <t>162751115</t>
  </si>
  <si>
    <t>Vodorovné přemístění přes 7 000 do 8000 m výkopku/sypaniny z horniny třídy těžitelnosti I skupiny 1 až 3</t>
  </si>
  <si>
    <t>16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</si>
  <si>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</si>
  <si>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https://podminky.urs.cz/item/CS_URS_2024_02/162751115</t>
  </si>
  <si>
    <t>odvoz 100% výkopku na skládku s poplatkem</t>
  </si>
  <si>
    <t>85,813</t>
  </si>
  <si>
    <t>9</t>
  </si>
  <si>
    <t>17120123R</t>
  </si>
  <si>
    <t>Poplatek za uložení zeminy a kamení na recyklační skládce (skládkovné) kód odpadu 17 05 04</t>
  </si>
  <si>
    <t>t</t>
  </si>
  <si>
    <t>18</t>
  </si>
  <si>
    <t>Poplatek za uložení stavebního odpadu na recyklační skládce (skládkovné) zeminy a kamení zatříděného do Katalogu odpadů pod kódem 17 05 04</t>
  </si>
  <si>
    <t>https://podminky.urs.cz/item/CS_URS_2024_02/17120123R</t>
  </si>
  <si>
    <t>85,813*1,6 "Přepočtené koeficientem množství</t>
  </si>
  <si>
    <t>171251201</t>
  </si>
  <si>
    <t>Uložení sypaniny na skládky nebo meziskládky</t>
  </si>
  <si>
    <t>20</t>
  </si>
  <si>
    <t>Uložení sypaniny na skládky nebo meziskládky bez hutnění s upravením uložené sypaniny do předepsaného tvaru</t>
  </si>
  <si>
    <t>https://podminky.urs.cz/item/CS_URS_2024_02/171251201</t>
  </si>
  <si>
    <t>11</t>
  </si>
  <si>
    <t>174151101</t>
  </si>
  <si>
    <t>Zásyp jam, šachet rýh nebo kolem objektů sypaninou se zhutněním</t>
  </si>
  <si>
    <t>22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</si>
  <si>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</si>
  <si>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</si>
  <si>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celkem vytěženo</t>
  </si>
  <si>
    <t>odpočet:</t>
  </si>
  <si>
    <t>podsyp potrubí</t>
  </si>
  <si>
    <t>-1,925</t>
  </si>
  <si>
    <t>obsyp potrubí</t>
  </si>
  <si>
    <t>-47,85</t>
  </si>
  <si>
    <t>drenážní štěrk</t>
  </si>
  <si>
    <t>-10,725</t>
  </si>
  <si>
    <t>podsyp šachet DN1000, DN400, DN600</t>
  </si>
  <si>
    <t>-1,60</t>
  </si>
  <si>
    <t>-0,8*0,8*0,1</t>
  </si>
  <si>
    <t>-1*1*0,1*2</t>
  </si>
  <si>
    <t>-1,2*1,2*0,1*3</t>
  </si>
  <si>
    <t>desky podkladní betonové</t>
  </si>
  <si>
    <t>-10,799</t>
  </si>
  <si>
    <t>obetonování potrubí a šachet</t>
  </si>
  <si>
    <t>-21,13</t>
  </si>
  <si>
    <t>175151101</t>
  </si>
  <si>
    <t>Obsypání potrubí strojně sypaninou bez prohození, uloženou do 3 m</t>
  </si>
  <si>
    <t>24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</si>
  <si>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</si>
  <si>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https://podminky.urs.cz/item/CS_URS_2024_02/175151101</t>
  </si>
  <si>
    <t>část dešťové kanalizace 302-2 - 17,50 m´</t>
  </si>
  <si>
    <t>17,50*1,1*(0,3+0,3)</t>
  </si>
  <si>
    <t>dešťová kanalizace 302-1 - 55,0 m´</t>
  </si>
  <si>
    <t>55*1,1*(0,3+0,3)</t>
  </si>
  <si>
    <t>Mezisoučet</t>
  </si>
  <si>
    <t>odpočet potrubí:</t>
  </si>
  <si>
    <t>-3,14*0,15*0,15*17,50</t>
  </si>
  <si>
    <t>-3,14*0,15*0,15*55</t>
  </si>
  <si>
    <t>13</t>
  </si>
  <si>
    <t>M</t>
  </si>
  <si>
    <t>58331351</t>
  </si>
  <si>
    <t>kamenivo těžené drobné frakce 0/4</t>
  </si>
  <si>
    <t>26</t>
  </si>
  <si>
    <t>42,728*2 "Přepočtené koeficientem množství</t>
  </si>
  <si>
    <t>181911101</t>
  </si>
  <si>
    <t>Úprava pláně v hornině třídy těžitelnosti I skupiny 1 až 2 bez zhutnění ručně</t>
  </si>
  <si>
    <t>28</t>
  </si>
  <si>
    <t>Úprava pláně vyrovnáním výškových rozdílů ručně v hornině třídy těžitelnosti I skupiny 1 a 2 bez zhutnění</t>
  </si>
  <si>
    <t>https://podminky.urs.cz/item/CS_URS_2024_02/181911101</t>
  </si>
  <si>
    <t>17,50*1,1</t>
  </si>
  <si>
    <t>15</t>
  </si>
  <si>
    <t>181912112</t>
  </si>
  <si>
    <t>Úprava pláně v hornině třídy těžitelnosti I skupiny 3 se zhutněním ručně</t>
  </si>
  <si>
    <t>30</t>
  </si>
  <si>
    <t>Úprava pláně vyrovnáním výškových rozdílů ručně v hornině třídy těžitelnosti I skupiny 3 se zhutněním</t>
  </si>
  <si>
    <t>https://podminky.urs.cz/item/CS_URS_2024_02/181912112</t>
  </si>
  <si>
    <t>(55+13,5+11,50)*1,1</t>
  </si>
  <si>
    <t>Zakládání</t>
  </si>
  <si>
    <t>211531111</t>
  </si>
  <si>
    <t>Výplň odvodňovacích žeber nebo trativodů kamenivem hrubým drceným frakce 16 až 63 mm</t>
  </si>
  <si>
    <t>32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</si>
  <si>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</si>
  <si>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</si>
  <si>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>jedná se o podmínečně čerpatelnou položku dle skutečného stavu</t>
  </si>
  <si>
    <t>(55+31+11,50)*1,1*0,1</t>
  </si>
  <si>
    <t>17</t>
  </si>
  <si>
    <t>211971110</t>
  </si>
  <si>
    <t>Zřízení opláštění žeber nebo trativodů geotextilií v rýze nebo zářezu sklonu do 1:2</t>
  </si>
  <si>
    <t>34</t>
  </si>
  <si>
    <t>Zřízení opláštění výplně z geotextilie odvodňovacích žeber nebo trativodů v rýze nebo zářezu se stěnami šikmými o sklonu do 1:2</t>
  </si>
  <si>
    <t>https://podminky.urs.cz/item/CS_URS_2024_02/211971110</t>
  </si>
  <si>
    <t>separační geotextilie na štěrkové drenážní vrstvě</t>
  </si>
  <si>
    <t>(55+31+11,50)*1,1</t>
  </si>
  <si>
    <t>69311081</t>
  </si>
  <si>
    <t>geotextilie netkaná separační, ochranná, filtrační, drenážní PES 300g/m2</t>
  </si>
  <si>
    <t>36</t>
  </si>
  <si>
    <t>107,25*1,1845 "Přepočtené koeficientem množství</t>
  </si>
  <si>
    <t>19</t>
  </si>
  <si>
    <t>212755213</t>
  </si>
  <si>
    <t>Trativody z drenážních trubek plastových flexibilních D 80 mm bez lože</t>
  </si>
  <si>
    <t>38</t>
  </si>
  <si>
    <t>Trativody bez lože z drenážních trubek plastových flexibilních D 80 mm</t>
  </si>
  <si>
    <t>https://podminky.urs.cz/item/CS_URS_2024_02/212755213</t>
  </si>
  <si>
    <t>55+31+11,50</t>
  </si>
  <si>
    <t>Svislé a kompletní konstrukce</t>
  </si>
  <si>
    <t>359901211</t>
  </si>
  <si>
    <t>Monitoring stoky jakékoli výšky na nové kanalizaci</t>
  </si>
  <si>
    <t>40</t>
  </si>
  <si>
    <t>Monitoring stok (kamerový systém) jakékoli výšky nová kanalizace</t>
  </si>
  <si>
    <t>https://podminky.urs.cz/item/CS_URS_2024_02/359901211</t>
  </si>
  <si>
    <t>nová kanalizace 302-1</t>
  </si>
  <si>
    <t>55</t>
  </si>
  <si>
    <t>nová kanalizace 302-2</t>
  </si>
  <si>
    <t>31</t>
  </si>
  <si>
    <t>propoj 302-1</t>
  </si>
  <si>
    <t>11,50</t>
  </si>
  <si>
    <t>Vodorovné konstrukce</t>
  </si>
  <si>
    <t>451572111</t>
  </si>
  <si>
    <t>Lože pod potrubí otevřený výkop z kameniva drobného těženého</t>
  </si>
  <si>
    <t>42</t>
  </si>
  <si>
    <t>Lože pod potrubí, stoky a drobné objekty v otevřeném výkopu z kameniva drobného těženého 0 až 4 mm</t>
  </si>
  <si>
    <t>https://podminky.urs.cz/item/CS_URS_2024_02/451572111</t>
  </si>
  <si>
    <t>podsyp trasy v zeleni ( část trasy kanalizace 302-2 )</t>
  </si>
  <si>
    <t>17,50*1,1*0,1</t>
  </si>
  <si>
    <t>451573111</t>
  </si>
  <si>
    <t>Lože pod potrubí otevřený výkop ze štěrkopísku</t>
  </si>
  <si>
    <t>44</t>
  </si>
  <si>
    <t>Lože pod potrubí, stoky a drobné objekty v otevřeném výkopu z písku a štěrkopísku do 63 mm</t>
  </si>
  <si>
    <t>https://podminky.urs.cz/item/CS_URS_2024_02/451573111</t>
  </si>
  <si>
    <t>podsyp pod betonové šachty tl.100 mm - 4x</t>
  </si>
  <si>
    <t>2*2*0,1*4</t>
  </si>
  <si>
    <t>23</t>
  </si>
  <si>
    <t>452112112</t>
  </si>
  <si>
    <t>Osazení betonových prstenců nebo rámů v do 100 mm</t>
  </si>
  <si>
    <t>kus</t>
  </si>
  <si>
    <t>CS ÚRS 2023 01</t>
  </si>
  <si>
    <t>46</t>
  </si>
  <si>
    <t>Osazení betonových dílců prstenců nebo rámů pod poklopy a mříže, výšky do 100 mm</t>
  </si>
  <si>
    <t>https://podminky.urs.cz/item/CS_URS_2023_01/452112112</t>
  </si>
  <si>
    <t>VŠ302-3</t>
  </si>
  <si>
    <t>59224187</t>
  </si>
  <si>
    <t>prstenec šachtový vyrovnávací betonový 625x120x100mm</t>
  </si>
  <si>
    <t>48</t>
  </si>
  <si>
    <t>25</t>
  </si>
  <si>
    <t>452311141</t>
  </si>
  <si>
    <t>Podkladní desky z betonu prostého bez zvýšených nároků na prostředí tř. C 16/20 otevřený výkop</t>
  </si>
  <si>
    <t>50</t>
  </si>
  <si>
    <t>Podkladní a zajišťovací konstrukce z betonu prostého v otevřeném výkopu bez zvýšených nároků na prostředí desky pod potrubí, stoky a drobné objekty z betonu tř. C 16/20</t>
  </si>
  <si>
    <t>https://podminky.urs.cz/item/CS_URS_2024_02/452311141</t>
  </si>
  <si>
    <t>podkladní betonová deska tl.100 mm - 4 x pod prefa šachtové dno</t>
  </si>
  <si>
    <t>1,8*1,8*0,1*4</t>
  </si>
  <si>
    <t>podkladní betonová deska pod šachty z PP v komunikaci a pod obrubníkem</t>
  </si>
  <si>
    <t>Š302-2</t>
  </si>
  <si>
    <t>Š302-3</t>
  </si>
  <si>
    <t>0,8*0,8*0,1*2</t>
  </si>
  <si>
    <t>DN600</t>
  </si>
  <si>
    <t>VŠ302-1</t>
  </si>
  <si>
    <t>Š302-1</t>
  </si>
  <si>
    <t>VŠ302-4</t>
  </si>
  <si>
    <t>1,0*1,0*0,1*3</t>
  </si>
  <si>
    <t>podkkladní betonová deska tl.150 mm - dešťová kanalizace 302-1 - PP DN300 - 55 m´</t>
  </si>
  <si>
    <t>55*1,1*0,15</t>
  </si>
  <si>
    <t>452351101</t>
  </si>
  <si>
    <t>Bednění podkladních desek nebo bloků nebo sedlového lože otevřený výkop</t>
  </si>
  <si>
    <t>52</t>
  </si>
  <si>
    <t>Bednění podkladních a zajišťovacích konstrukcí v otevřeném výkopu desek nebo sedlových loží pod potrubí, stoky a drobné objekty</t>
  </si>
  <si>
    <t>https://podminky.urs.cz/item/CS_URS_2023_01/452351101</t>
  </si>
  <si>
    <t>1,8*4*0,1*4</t>
  </si>
  <si>
    <t>0,8*4*0,1*2</t>
  </si>
  <si>
    <t>1,0*4*0,1*3</t>
  </si>
  <si>
    <t>Trubní vedení</t>
  </si>
  <si>
    <t>27</t>
  </si>
  <si>
    <t>3119704R</t>
  </si>
  <si>
    <t>spojka pružná flex-seal DN 300 pro napojení starého a nového potrubí - dodávka + montáž</t>
  </si>
  <si>
    <t>54</t>
  </si>
  <si>
    <t>3119705R</t>
  </si>
  <si>
    <t>spojka pružná flex-seal DN 400 pro napojení starého a nového potrubí - dodávka + montáž</t>
  </si>
  <si>
    <t>56</t>
  </si>
  <si>
    <t>29</t>
  </si>
  <si>
    <t>3119706R</t>
  </si>
  <si>
    <t>spojka pružná flex-seal DN 500 pro napojení starého a nového potrubí - dodávka + montáž</t>
  </si>
  <si>
    <t>58</t>
  </si>
  <si>
    <t>výkres č.D.1.3.16</t>
  </si>
  <si>
    <t>817394111</t>
  </si>
  <si>
    <t>Montáž betonových útesů s hrdlem DN 400</t>
  </si>
  <si>
    <t>60</t>
  </si>
  <si>
    <t>Montáž betonových útesů s hrdlem na potrubí betonovém a železobetonovém DN 400</t>
  </si>
  <si>
    <t>https://podminky.urs.cz/item/CS_URS_2024_02/817394111</t>
  </si>
  <si>
    <t>59223021</t>
  </si>
  <si>
    <t>trouba betonová hrdlová DN 400</t>
  </si>
  <si>
    <t>62</t>
  </si>
  <si>
    <t>817424111</t>
  </si>
  <si>
    <t>Montáž betonových útesů s hrdlem DN 500</t>
  </si>
  <si>
    <t>64</t>
  </si>
  <si>
    <t>Montáž betonových útesů s hrdlem na potrubí betonovém a železobetonovém DN 500</t>
  </si>
  <si>
    <t>https://podminky.urs.cz/item/CS_URS_2024_02/817424111</t>
  </si>
  <si>
    <t>33</t>
  </si>
  <si>
    <t>59223022</t>
  </si>
  <si>
    <t>trouba betonová hrdlová DN 500</t>
  </si>
  <si>
    <t>66</t>
  </si>
  <si>
    <t>871370420</t>
  </si>
  <si>
    <t>Montáž kanalizačního potrubí korugovaného SN 12 z polypropylenu DN 300</t>
  </si>
  <si>
    <t>68</t>
  </si>
  <si>
    <t>Montáž kanalizačního potrubí z plastů z polypropylenu PP korugovaného nebo žebrovaného SN 12 DN 300</t>
  </si>
  <si>
    <t>https://podminky.urs.cz/item/CS_URS_2024_02/871370420</t>
  </si>
  <si>
    <t>napojení starého a nového potrubí - 1 x 1,0 m</t>
  </si>
  <si>
    <t>1*1</t>
  </si>
  <si>
    <t>35</t>
  </si>
  <si>
    <t>28617285</t>
  </si>
  <si>
    <t>trubka kanalizační PP korugovaná se zesílenou stěnou DN 300x6000mm SN12</t>
  </si>
  <si>
    <t>70</t>
  </si>
  <si>
    <t>98,5*1,015 "Přepočtené koeficientem množství</t>
  </si>
  <si>
    <t>871390420</t>
  </si>
  <si>
    <t>Montáž kanalizačního potrubí korugovaného SN 12 z polypropylenu DN 400</t>
  </si>
  <si>
    <t>72</t>
  </si>
  <si>
    <t>Montáž kanalizačního potrubí z plastů z polypropylenu PP korugovaného nebo žebrovaného SN 12 DN 400</t>
  </si>
  <si>
    <t>https://podminky.urs.cz/item/CS_URS_2024_02/871390420</t>
  </si>
  <si>
    <t>napojení starého a nového potrubí - 5 x 1,0 m</t>
  </si>
  <si>
    <t>5*1</t>
  </si>
  <si>
    <t>37</t>
  </si>
  <si>
    <t>28617286</t>
  </si>
  <si>
    <t>trubka kanalizační PP korugovaná se zesílenou stěnou DN 400x6000mm SN12</t>
  </si>
  <si>
    <t>74</t>
  </si>
  <si>
    <t>5*1,015 "Přepočtené koeficientem množství</t>
  </si>
  <si>
    <t>877315211</t>
  </si>
  <si>
    <t>Montáž tvarovek z tvrdého PVC-systém KG nebo z polypropylenu-systém KG 2000 jednoosé DN 160</t>
  </si>
  <si>
    <t>76</t>
  </si>
  <si>
    <t>Montáž tvarovek na kanalizačním potrubí z trub z plastu z tvrdého PVC nebo z polypropylenu v otevřeném výkopu jednoosých DN 160</t>
  </si>
  <si>
    <t>https://podminky.urs.cz/item/CS_URS_2023_01/877315211</t>
  </si>
  <si>
    <t>39</t>
  </si>
  <si>
    <t>28617480</t>
  </si>
  <si>
    <t>vložka šachtová kanalizace PP korugované DN 160</t>
  </si>
  <si>
    <t>78</t>
  </si>
  <si>
    <t>28617338</t>
  </si>
  <si>
    <t>koleno kanalizace PP KG DN 160x45°</t>
  </si>
  <si>
    <t>80</t>
  </si>
  <si>
    <t>41</t>
  </si>
  <si>
    <t>877375211</t>
  </si>
  <si>
    <t>Montáž tvarovek z tvrdého PVC-systém KG nebo z polypropylenu-systém KG 2000 jednoosé DN 315</t>
  </si>
  <si>
    <t>82</t>
  </si>
  <si>
    <t>Montáž tvarovek na kanalizačním potrubí z trub z plastu z tvrdého PVC nebo z polypropylenu v otevřeném výkopu jednoosých DN 315</t>
  </si>
  <si>
    <t>https://podminky.urs.cz/item/CS_URS_2023_01/877375211</t>
  </si>
  <si>
    <t>28617341</t>
  </si>
  <si>
    <t>koleno kanalizace PP KG DN 300x45°</t>
  </si>
  <si>
    <t>84</t>
  </si>
  <si>
    <t>43</t>
  </si>
  <si>
    <t>28617238</t>
  </si>
  <si>
    <t>spojka přesuvná kanalizační PP DN 300</t>
  </si>
  <si>
    <t>86</t>
  </si>
  <si>
    <t>28617483</t>
  </si>
  <si>
    <t>vložka šachtová kanalizace PP korugované DN 300</t>
  </si>
  <si>
    <t>88</t>
  </si>
  <si>
    <t>45</t>
  </si>
  <si>
    <t>877375221</t>
  </si>
  <si>
    <t>Montáž tvarovek z tvrdého PVC-systém KG nebo z polypropylenu-systém KG 2000 dvouosé DN 315</t>
  </si>
  <si>
    <t>90</t>
  </si>
  <si>
    <t>Montáž tvarovek na kanalizačním potrubí z trub z plastu z tvrdého PVC nebo z polypropylenu v otevřeném výkopu dvouosých DN 315</t>
  </si>
  <si>
    <t>https://podminky.urs.cz/item/CS_URS_2023_01/877375221</t>
  </si>
  <si>
    <t>28617214</t>
  </si>
  <si>
    <t>odbočka kanalizační PP SN16 45° DN 300/150</t>
  </si>
  <si>
    <t>92</t>
  </si>
  <si>
    <t>47</t>
  </si>
  <si>
    <t>877375231</t>
  </si>
  <si>
    <t>Montáž víčka z tvrdého PVC-systém KG DN 315</t>
  </si>
  <si>
    <t>94</t>
  </si>
  <si>
    <t>Montáž tvarovek na kanalizačním potrubí z trub z plastu z tvrdého PVC nebo z polypropylenu v otevřeném výkopu víček DN 315</t>
  </si>
  <si>
    <t>https://podminky.urs.cz/item/CS_URS_2023_01/877375231</t>
  </si>
  <si>
    <t>28611962</t>
  </si>
  <si>
    <t>zátka hrdlová kanalizační plastová PP SN16 DN 315</t>
  </si>
  <si>
    <t>96</t>
  </si>
  <si>
    <t>zaslepení vývodu DN300 ve stávající šachtě SŠ</t>
  </si>
  <si>
    <t>49</t>
  </si>
  <si>
    <t>877395211</t>
  </si>
  <si>
    <t>Montáž tvarovek z tvrdého PVC-systém KG nebo z polypropylenu-systém KG 2000 jednoosé DN 400</t>
  </si>
  <si>
    <t>98</t>
  </si>
  <si>
    <t>Montáž tvarovek na kanalizačním potrubí z trub z plastu z tvrdého PVC nebo z polypropylenu v otevřeném výkopu jednoosých DN 400</t>
  </si>
  <si>
    <t>https://podminky.urs.cz/item/CS_URS_2023_01/877395211</t>
  </si>
  <si>
    <t>28617342</t>
  </si>
  <si>
    <t>koleno kanalizace PP KG DN 400x45°</t>
  </si>
  <si>
    <t>100</t>
  </si>
  <si>
    <t>51</t>
  </si>
  <si>
    <t>890111852</t>
  </si>
  <si>
    <t>Bourání šachet ze zdiva cihelného strojně obestavěného prostoru do 1,5 m3</t>
  </si>
  <si>
    <t>102</t>
  </si>
  <si>
    <t>Bourání šachet a jímek strojně velikosti obestavěného prostoru do 1,5 m3 ze zdiva cihelného</t>
  </si>
  <si>
    <t>https://podminky.urs.cz/item/CS_URS_2024_02/890111852</t>
  </si>
  <si>
    <t>zděná šachta 0,80x0,80 h=1,10 m - 4 ks</t>
  </si>
  <si>
    <t>0,8*0,8*1,1*4</t>
  </si>
  <si>
    <t>890451851</t>
  </si>
  <si>
    <t>Bourání šachet z prefabrikovaných skruží strojně obestavěného prostoru přes 3 do 5 m3</t>
  </si>
  <si>
    <t>104</t>
  </si>
  <si>
    <t>Bourání šachet a jímek strojně velikosti obestavěného prostoru přes 3 do 5 m3 z prefabrikovaných skruží</t>
  </si>
  <si>
    <t>https://podminky.urs.cz/item/CS_URS_2024_02/890451851</t>
  </si>
  <si>
    <t>šachta D1000 mm, h=1,40 m</t>
  </si>
  <si>
    <t>3,14*1*1,4</t>
  </si>
  <si>
    <t>53</t>
  </si>
  <si>
    <t>892372121</t>
  </si>
  <si>
    <t>Tlaková zkouška vzduchem potrubí DN 300 těsnícím vakem ucpávkovým</t>
  </si>
  <si>
    <t>úsek</t>
  </si>
  <si>
    <t>106</t>
  </si>
  <si>
    <t>Tlakové zkoušky vzduchem těsnícími vaky ucpávkovými DN 300</t>
  </si>
  <si>
    <t>https://podminky.urs.cz/item/CS_URS_2024_02/892372121</t>
  </si>
  <si>
    <t>892492121</t>
  </si>
  <si>
    <t>Tlaková zkouška vzduchem potrubí DN 1000 těsnícím vakem ucpávkovým</t>
  </si>
  <si>
    <t>108</t>
  </si>
  <si>
    <t>Tlakové zkoušky vzduchem těsnícími vaky ucpávkovými DN 1000</t>
  </si>
  <si>
    <t>https://podminky.urs.cz/item/CS_URS_2024_02/892492121</t>
  </si>
  <si>
    <t>894411311</t>
  </si>
  <si>
    <t>Osazení betonových nebo železobetonových dílců pro šachty skruží rovných</t>
  </si>
  <si>
    <t>110</t>
  </si>
  <si>
    <t>https://podminky.urs.cz/item/CS_URS_2024_02/894411311</t>
  </si>
  <si>
    <t>VŠ302-2</t>
  </si>
  <si>
    <t>59224161</t>
  </si>
  <si>
    <t>skruž kanalizační s ocelovými stupadly 100x50x12cm</t>
  </si>
  <si>
    <t>112</t>
  </si>
  <si>
    <t>57</t>
  </si>
  <si>
    <t>894412411</t>
  </si>
  <si>
    <t>Osazení betonových nebo železobetonových dílců pro šachty skruží přechodových</t>
  </si>
  <si>
    <t>114</t>
  </si>
  <si>
    <t>https://podminky.urs.cz/item/CS_URS_2024_02/894412411</t>
  </si>
  <si>
    <t>59224168</t>
  </si>
  <si>
    <t>skruž betonová přechodová 62,5/100x60x12cm, stupadla poplastovaná kapsová</t>
  </si>
  <si>
    <t>116</t>
  </si>
  <si>
    <t>59</t>
  </si>
  <si>
    <t>894414111</t>
  </si>
  <si>
    <t>Osazení betonových nebo železobetonových dílců pro šachty skruží základových (dno)</t>
  </si>
  <si>
    <t>118</t>
  </si>
  <si>
    <t>https://podminky.urs.cz/item/CS_URS_2024_02/894414111</t>
  </si>
  <si>
    <t>Š302-4</t>
  </si>
  <si>
    <t>Š302-5</t>
  </si>
  <si>
    <t>59224348</t>
  </si>
  <si>
    <t>těsnění elastomerové pro spojení šachetních dílů DN 1000</t>
  </si>
  <si>
    <t>120</t>
  </si>
  <si>
    <t>61</t>
  </si>
  <si>
    <t>592243R1</t>
  </si>
  <si>
    <t>Š302-5 - dno betonové šachty kanalizační jednolité např.TBZ-Q.1 100/625 KOM tl.15 cm</t>
  </si>
  <si>
    <t>122</t>
  </si>
  <si>
    <t>592243R3</t>
  </si>
  <si>
    <t>Š302-5 - zhotovení kynety beton tř.C30/37 XC3 na místě po napojení UV26 DN200</t>
  </si>
  <si>
    <t>124</t>
  </si>
  <si>
    <t>63</t>
  </si>
  <si>
    <t>592243R2</t>
  </si>
  <si>
    <t>dno betonové šachty kanalizační jednolité např.TBZ-Q.1 100/775 KOM tl.25 cm</t>
  </si>
  <si>
    <t>126</t>
  </si>
  <si>
    <t>1+1+1</t>
  </si>
  <si>
    <t>894414211</t>
  </si>
  <si>
    <t>Osazení betonových nebo železobetonových dílců pro šachty desek zákrytových</t>
  </si>
  <si>
    <t>128</t>
  </si>
  <si>
    <t>https://podminky.urs.cz/item/CS_URS_2024_02/894414211</t>
  </si>
  <si>
    <t>65</t>
  </si>
  <si>
    <t>59224315</t>
  </si>
  <si>
    <t>deska betonová zákrytová pro kruhové šachty 100/62,5x16,5cm</t>
  </si>
  <si>
    <t>130</t>
  </si>
  <si>
    <t>8948120R1</t>
  </si>
  <si>
    <t>Revizní a čistící šachta z PP šachtové dno DN 400/315 přímý tok</t>
  </si>
  <si>
    <t>132</t>
  </si>
  <si>
    <t>Revizní a čistící šachta z polypropylenu PP pro hladké trouby DN 400 šachtové dno (DN šachty / DN trubního vedení) DN 400/315 přímý tok</t>
  </si>
  <si>
    <t>položka zahrnuje i podsyp ze ŠP tl.100 mm ( 0,8x0,8 m )</t>
  </si>
  <si>
    <t>Š302-6 - výška šachty 1,0 m - zelený pás</t>
  </si>
  <si>
    <t>67</t>
  </si>
  <si>
    <t>8948120R2</t>
  </si>
  <si>
    <t>Revizní a čistící šachta z PP šachtové dno DN 400/315 přímý tok s OBRUBNÍKOVOU VPUSTÍ SELECTA MAXI profil T se selektivní mříží C250</t>
  </si>
  <si>
    <t>134</t>
  </si>
  <si>
    <t>Revizní a čistící šachta z polypropylenu PP pro hladké trouby DN 400 šachtové dno (DN šachty / DN trubního vedení) DN 400/315 přímý tok s OBRUBNÍKOVOU VPUSTÍ SELECTA MAXI profil T se selektivní mříží C250</t>
  </si>
  <si>
    <t>položka zahrnuje i podsyp ze ŠP tl.100 mm ( 1,0x1,0 m ) a betonový adaptér</t>
  </si>
  <si>
    <t>Š302-2 - výška šachty 0,75 m - pod obrubníkem s obrubníkovou UV - obrubník</t>
  </si>
  <si>
    <t>Š302-3 - výška šachty 0,80 m - obrubníková UV, napojení UVŽlabu 3 - obrubník</t>
  </si>
  <si>
    <t>894812031</t>
  </si>
  <si>
    <t>Revizní a čistící šachta z PP DN 400 šachtová roura korugovaná bez hrdla světlé hloubky 1000 mm</t>
  </si>
  <si>
    <t>136</t>
  </si>
  <si>
    <t>Revizní a čistící šachta z polypropylenu PP pro hladké trouby DN 400 roura šachtová korugovaná bez hrdla, světlé hloubky 1000 mm</t>
  </si>
  <si>
    <t>https://podminky.urs.cz/item/CS_URS_2024_02/894812031</t>
  </si>
  <si>
    <t>69</t>
  </si>
  <si>
    <t>894812041</t>
  </si>
  <si>
    <t>Příplatek k rourám revizní a čistící šachty z PP DN 400 za uříznutí šachtové roury</t>
  </si>
  <si>
    <t>138</t>
  </si>
  <si>
    <t>Revizní a čistící šachta z polypropylenu PP pro hladké trouby DN 400 roura šachtová korugovaná Příplatek k cenám 2031 - 2035 za uříznutí šachtové roury</t>
  </si>
  <si>
    <t>https://podminky.urs.cz/item/CS_URS_2024_02/894812041</t>
  </si>
  <si>
    <t>894812062</t>
  </si>
  <si>
    <t>Revizní a čistící šachta z PP DN 400 poklop litinový s betonovým rámem pro třídu zatížení B125</t>
  </si>
  <si>
    <t>140</t>
  </si>
  <si>
    <t>Revizní a čistící šachta z polypropylenu PP pro hladké trouby DN 400 poklop litinový (pro třídu zatížení) s betonovým rámem (B125)</t>
  </si>
  <si>
    <t>https://podminky.urs.cz/item/CS_URS_2024_02/894812062</t>
  </si>
  <si>
    <t>71</t>
  </si>
  <si>
    <t>8948120R3</t>
  </si>
  <si>
    <t>Revizní a čistící šachta z PP šachtové dno DN 600/400 přímý tok s OBRUBNÍKOVOU VPUSTÍ SELECTA MAXI profil T se selektivní mříží C250</t>
  </si>
  <si>
    <t>142</t>
  </si>
  <si>
    <t>Revizní a čistící šachta z polypropylenu PP pro hladké trouby DN 600 šachtové dno (DN šachty / DN trubního vedení) DN 600/400 přímý tok s OBRUBNÍKOVOU VPUSTÍ SELECTA MAXI profil T se selektivní mříží C250</t>
  </si>
  <si>
    <t>položka zahrnuje i podsyp ze ŠP tl.100 mm ( 1,20x1,20 m ) a betonový adaptér</t>
  </si>
  <si>
    <t>VŠ302-4 - výška šachty 1,40 m - pod obrubníkem s obrubníkovou UV - obrubník</t>
  </si>
  <si>
    <t>894812329</t>
  </si>
  <si>
    <t>Revizní a čistící šachta z PP typ DN 600/400 šachtové dno průtočné</t>
  </si>
  <si>
    <t>144</t>
  </si>
  <si>
    <t>Revizní a čistící šachta z polypropylenu PP pro hladké trouby DN 600 šachtové dno (DN šachty / DN trubního vedení) DN 600/400 průtočné</t>
  </si>
  <si>
    <t>https://podminky.urs.cz/item/CS_URS_2024_02/894812329</t>
  </si>
  <si>
    <t>položka zahrnuje i podsyp ze ŠP tl.100 mm ( 1,20x1,20 m )</t>
  </si>
  <si>
    <t>Š302-1 - výška šachty 0,80 m - komunikace ( na vrchu bude mříž )</t>
  </si>
  <si>
    <t>VŠ302-1 - výška šachty 0,90 m - komunikace ( na vrchu bude mříž )</t>
  </si>
  <si>
    <t>73</t>
  </si>
  <si>
    <t>894812331</t>
  </si>
  <si>
    <t>Revizní a čistící šachta z PP DN 600 šachtová roura korugovaná světlé hloubky 1000 mm</t>
  </si>
  <si>
    <t>146</t>
  </si>
  <si>
    <t>Revizní a čistící šachta z polypropylenu PP pro hladké trouby DN 600 roura šachtová korugovaná, světlé hloubky 1 000 mm</t>
  </si>
  <si>
    <t>https://podminky.urs.cz/item/CS_URS_2024_02/894812331</t>
  </si>
  <si>
    <t>894812332</t>
  </si>
  <si>
    <t>Revizní a čistící šachta z PP DN 600 šachtová roura korugovaná světlé hloubky 2000 mm</t>
  </si>
  <si>
    <t>148</t>
  </si>
  <si>
    <t>Revizní a čistící šachta z polypropylenu PP pro hladké trouby DN 600 roura šachtová korugovaná, světlé hloubky 2 000 mm</t>
  </si>
  <si>
    <t>https://podminky.urs.cz/item/CS_URS_2024_02/894812332</t>
  </si>
  <si>
    <t>75</t>
  </si>
  <si>
    <t>894812339</t>
  </si>
  <si>
    <t>Příplatek k rourám revizní a čistící šachty z PP DN 600 za uříznutí šachtové roury</t>
  </si>
  <si>
    <t>150</t>
  </si>
  <si>
    <t>Revizní a čistící šachta z polypropylenu PP pro hladké trouby DN 600 Příplatek k cenám 2331 - 2334 za uříznutí šachtové roury</t>
  </si>
  <si>
    <t>https://podminky.urs.cz/item/CS_URS_2024_02/894812339</t>
  </si>
  <si>
    <t>894812376</t>
  </si>
  <si>
    <t>Revizní a čistící šachta z PP DN 600 poklop litinový pro třídu zatížení D400 s betonovým prstencem</t>
  </si>
  <si>
    <t>152</t>
  </si>
  <si>
    <t>Revizní a čistící šachta z polypropylenu PP pro hladké trouby DN 600 poklop (mříž) litinový pro třídu zatížení D400 s betonovým prstencem</t>
  </si>
  <si>
    <t>https://podminky.urs.cz/item/CS_URS_2024_02/894812376</t>
  </si>
  <si>
    <t>77</t>
  </si>
  <si>
    <t>899104112</t>
  </si>
  <si>
    <t>Osazení poklopů litinových nebo ocelových včetně rámů pro třídu zatížení D400, E600</t>
  </si>
  <si>
    <t>154</t>
  </si>
  <si>
    <t>Osazení poklopů litinových a ocelových včetně rámů pro třídu zatížení D400, E600</t>
  </si>
  <si>
    <t>https://podminky.urs.cz/item/CS_URS_2023_01/899104112</t>
  </si>
  <si>
    <t>KDM82B</t>
  </si>
  <si>
    <t xml:space="preserve">Kanalizační poklop Europa 8, rám samonivelační,  bez vybrání pro lapač, D 400 s odvětráním</t>
  </si>
  <si>
    <t>156</t>
  </si>
  <si>
    <t>79</t>
  </si>
  <si>
    <t>899104211</t>
  </si>
  <si>
    <t>Demontáž poklopů litinových nebo ocelových včetně rámů hmotnosti přes 150 kg</t>
  </si>
  <si>
    <t>158</t>
  </si>
  <si>
    <t>Demontáž poklopů litinových a ocelových včetně rámů, hmotnosti jednotlivě přes 150 Kg</t>
  </si>
  <si>
    <t>https://podminky.urs.cz/item/CS_URS_2024_02/899104211</t>
  </si>
  <si>
    <t>poklop litinový ze zákrytové desky u č.p.170</t>
  </si>
  <si>
    <t>899623151</t>
  </si>
  <si>
    <t>Obetonování potrubí nebo zdiva stok betonem prostým tř. C 16/20 v otevřeném výkopu</t>
  </si>
  <si>
    <t>160</t>
  </si>
  <si>
    <t>Obetonování potrubí nebo zdiva stok betonem prostým v otevřeném výkopu, betonem tř. C 16/20</t>
  </si>
  <si>
    <t>https://podminky.urs.cz/item/CS_URS_2024_02/899623151</t>
  </si>
  <si>
    <t>suchá betonová směs C16/20</t>
  </si>
  <si>
    <t xml:space="preserve">obetonování pružných mechanických spojek flex-seal  vč.vytvarování podkladního sedla</t>
  </si>
  <si>
    <t>11*0,5</t>
  </si>
  <si>
    <t>obetonování šachet s obrubníkovou vpustí tl.150 mm</t>
  </si>
  <si>
    <t>Š302-2 - DN400 výška 0,75 m</t>
  </si>
  <si>
    <t>3,14*0,35*0,35*0,75-3,14*0,2*0,2*0,75</t>
  </si>
  <si>
    <t>Š302-3 - DN400 výška 0,80 m</t>
  </si>
  <si>
    <t>3,14*0,35*0,35*0,80-3,14*0,2*0,2*0,8</t>
  </si>
  <si>
    <t>VŠ302-4 - DN600 výška 1,40 m</t>
  </si>
  <si>
    <t>3,14*0,45*0,45*1,40-3,14*0,3*0,3*1,40</t>
  </si>
  <si>
    <t>obetonování potrubí</t>
  </si>
  <si>
    <t>(13,50+11,50)*1,1*(0,1+0,3+0,2)</t>
  </si>
  <si>
    <t>-3,14*0,15*0,15*(13,5+11,50)</t>
  </si>
  <si>
    <t>81</t>
  </si>
  <si>
    <t>899643111</t>
  </si>
  <si>
    <t>Bednění pro obetonování potrubí otevřený výkop</t>
  </si>
  <si>
    <t>162</t>
  </si>
  <si>
    <t>Bednění pro obetonování potrubí v otevřeném výkopu</t>
  </si>
  <si>
    <t>https://podminky.urs.cz/item/CS_URS_2023_01/899643111</t>
  </si>
  <si>
    <t>3,14*0,70*0,75</t>
  </si>
  <si>
    <t>3,14*0,70*0,80</t>
  </si>
  <si>
    <t>3,14*0,90*1,40</t>
  </si>
  <si>
    <t>899658211</t>
  </si>
  <si>
    <t>Výztuž pro obetonování potrubí ze svařovaných sítí typu Kari</t>
  </si>
  <si>
    <t>164</t>
  </si>
  <si>
    <t>https://podminky.urs.cz/item/CS_URS_2024_02/899658211</t>
  </si>
  <si>
    <t>výztuž podkladní desky obetonovaného potrubí ( výměra betonu desky zahrnuta v celkovém obetonování potrubí )</t>
  </si>
  <si>
    <t>KARI síť 150/150/6 mm</t>
  </si>
  <si>
    <t>(13,5+11,50)*1,1*0,003</t>
  </si>
  <si>
    <t>83</t>
  </si>
  <si>
    <t>89980000R</t>
  </si>
  <si>
    <t>Napojení neidentifikovatelných přípojek "čerpání pouze se souhlasem TDI"!!! - dodávka + montáž</t>
  </si>
  <si>
    <t>kpl</t>
  </si>
  <si>
    <t>166</t>
  </si>
  <si>
    <t>položka zahrnuje:</t>
  </si>
  <si>
    <t>potrubí PVC-U DN150 SN16 - 8 m´</t>
  </si>
  <si>
    <t>odbočka 300/150 - 8 ks</t>
  </si>
  <si>
    <t>koleno PVC DN150-45°- 8 ks</t>
  </si>
  <si>
    <t>koleno PVC DN150-15°- 8 ks</t>
  </si>
  <si>
    <t>pružná spojka flex-seal DN150- 8 ks</t>
  </si>
  <si>
    <t>obetonovávka C16/20 0,5 m3 - 8x</t>
  </si>
  <si>
    <t>Ostatní konstrukce a práce, bourání</t>
  </si>
  <si>
    <t>931994111</t>
  </si>
  <si>
    <t>Těsnění styčné spáry u prefa dílců bobtnajícím profilem</t>
  </si>
  <si>
    <t>168</t>
  </si>
  <si>
    <t>Těsnění spáry betonové konstrukce pásy, profily, tmely profilem, spáry styčné u prefa dílců bobtnajícím</t>
  </si>
  <si>
    <t>https://podminky.urs.cz/item/CS_URS_2024_02/931994111</t>
  </si>
  <si>
    <t>těsnění vyvrtaných otvorů ( prostupů ) ve stěnách betonových revizních šachet a potrubí</t>
  </si>
  <si>
    <t>13 x napojení UV do stávající/nové kanalizace - vývrt DN150 - 13x</t>
  </si>
  <si>
    <t>13*3,14*0,15</t>
  </si>
  <si>
    <t>napojení na stávající šachtu vývrtem na místě</t>
  </si>
  <si>
    <t>1 x DN300</t>
  </si>
  <si>
    <t>1*3,14*0,3</t>
  </si>
  <si>
    <t>85</t>
  </si>
  <si>
    <t>962052210</t>
  </si>
  <si>
    <t>Bourání zdiva nadzákladového ze ŽB do 1 m3</t>
  </si>
  <si>
    <t>170</t>
  </si>
  <si>
    <t>Bourání zdiva železobetonového nadzákladového, objemu do 1 m3</t>
  </si>
  <si>
    <t>https://podminky.urs.cz/item/CS_URS_2024_02/962052210</t>
  </si>
  <si>
    <t>zákrytová deska 1000x1000x150 mm ( u č.p.170 )</t>
  </si>
  <si>
    <t>1,0*1,0*0,15</t>
  </si>
  <si>
    <t>977151124</t>
  </si>
  <si>
    <t>Jádrové vrty diamantovými korunkami do stavebních materiálů D přes 150 do 180 mm</t>
  </si>
  <si>
    <t>172</t>
  </si>
  <si>
    <t>Jádrové vrty diamantovými korunkami do stavebních materiálů (železobetonu, betonu, cihel, obkladů, dlažeb, kamene) průměru přes 150 do 180 mm</t>
  </si>
  <si>
    <t>https://podminky.urs.cz/item/CS_URS_2024_02/977151124</t>
  </si>
  <si>
    <t>napojení UV do stávající/nové kanalizace - 13 x vývrt</t>
  </si>
  <si>
    <t>13*0,12</t>
  </si>
  <si>
    <t>87</t>
  </si>
  <si>
    <t>977151129</t>
  </si>
  <si>
    <t>Jádrové vrty diamantovými korunkami do stavebních materiálů D přes 300 do 350 mm</t>
  </si>
  <si>
    <t>174</t>
  </si>
  <si>
    <t>Jádrové vrty diamantovými korunkami do stavebních materiálů (železobetonu, betonu, cihel, obkladů, dlažeb, kamene) průměru přes 300 do 350 mm</t>
  </si>
  <si>
    <t>https://podminky.urs.cz/item/CS_URS_2024_02/977151129</t>
  </si>
  <si>
    <t>1*0,12</t>
  </si>
  <si>
    <t>997</t>
  </si>
  <si>
    <t>Přesun sutě</t>
  </si>
  <si>
    <t>997013501</t>
  </si>
  <si>
    <t>Odvoz suti a vybouraných hmot na skládku nebo meziskládku do 1 km se složením</t>
  </si>
  <si>
    <t>176</t>
  </si>
  <si>
    <t>Odvoz suti a vybouraných hmot na skládku nebo meziskládku se složením, na vzdálenost do 1 km</t>
  </si>
  <si>
    <t>https://podminky.urs.cz/item/CS_URS_2024_02/997013501</t>
  </si>
  <si>
    <t>89</t>
  </si>
  <si>
    <t>997013509</t>
  </si>
  <si>
    <t>Příplatek k odvozu suti a vybouraných hmot na skládku ZKD 1 km přes 1 km</t>
  </si>
  <si>
    <t>178</t>
  </si>
  <si>
    <t>Odvoz suti a vybouraných hmot na skládku nebo meziskládku se složením, na vzdálenost Příplatek k ceně za každý další i započatý 1 km přes 1 km</t>
  </si>
  <si>
    <t>https://podminky.urs.cz/item/CS_URS_2024_02/997013509</t>
  </si>
  <si>
    <t>cihly</t>
  </si>
  <si>
    <t>4,393</t>
  </si>
  <si>
    <t>beton</t>
  </si>
  <si>
    <t>1,583</t>
  </si>
  <si>
    <t>ŽLB</t>
  </si>
  <si>
    <t>0,36+0,087+0,025</t>
  </si>
  <si>
    <t>litinový poklop</t>
  </si>
  <si>
    <t>0,2</t>
  </si>
  <si>
    <t>6,648*7 "Přepočtené koeficientem množství</t>
  </si>
  <si>
    <t>997013601</t>
  </si>
  <si>
    <t>Poplatek za uložení na skládce (skládkovné) stavebního odpadu betonového kód odpadu 17 01 01</t>
  </si>
  <si>
    <t>180</t>
  </si>
  <si>
    <t>Poplatek za uložení stavebního odpadu na skládce (skládkovné) z prostého betonu zatříděného do Katalogu odpadů pod kódem 17 01 01</t>
  </si>
  <si>
    <t>https://podminky.urs.cz/item/CS_URS_2024_02/997013601</t>
  </si>
  <si>
    <t>91</t>
  </si>
  <si>
    <t>997013602</t>
  </si>
  <si>
    <t>Poplatek za uložení na skládce (skládkovné) stavebního odpadu železobetonového kód odpadu 17 01 01</t>
  </si>
  <si>
    <t>182</t>
  </si>
  <si>
    <t>Poplatek za uložení stavebního odpadu na skládce (skládkovné) z armovaného betonu zatříděného do Katalogu odpadů pod kódem 17 01 01</t>
  </si>
  <si>
    <t>https://podminky.urs.cz/item/CS_URS_2024_02/997013602</t>
  </si>
  <si>
    <t>997013603</t>
  </si>
  <si>
    <t>Poplatek za uložení na skládce (skládkovné) stavebního odpadu cihelného kód odpadu 17 01 02</t>
  </si>
  <si>
    <t>184</t>
  </si>
  <si>
    <t>Poplatek za uložení stavebního odpadu na skládce (skládkovné) cihelného zatříděného do Katalogu odpadů pod kódem 17 01 02</t>
  </si>
  <si>
    <t>https://podminky.urs.cz/item/CS_URS_2024_02/997013603</t>
  </si>
  <si>
    <t>998</t>
  </si>
  <si>
    <t>Přesun hmot</t>
  </si>
  <si>
    <t>93</t>
  </si>
  <si>
    <t>998276101</t>
  </si>
  <si>
    <t>Přesun hmot pro trubní vedení z trub z plastických hmot otevřený výkop</t>
  </si>
  <si>
    <t>186</t>
  </si>
  <si>
    <t>Přesun hmot pro trubní vedení hloubené z trub z plastických hmot nebo sklolaminátových pro vodovody nebo kanalizace v otevřeném výkopu dopravní vzdálenost do 15 m</t>
  </si>
  <si>
    <t>https://podminky.urs.cz/item/CS_URS_2024_02/998276101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</si>
  <si>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</si>
  <si>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</si>
  <si>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</si>
  <si>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</si>
  <si>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</si>
  <si>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</si>
  <si>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188</t>
  </si>
  <si>
    <t>https://podminky.urs.cz/item/CS_URS_2023_01/012002000</t>
  </si>
  <si>
    <t>vytýčení stavby</t>
  </si>
  <si>
    <t>VRN9</t>
  </si>
  <si>
    <t>Ostatní náklady</t>
  </si>
  <si>
    <t>95</t>
  </si>
  <si>
    <t>090001000</t>
  </si>
  <si>
    <t>190</t>
  </si>
  <si>
    <t>https://podminky.urs.cz/item/CS_URS_2023_01/090001000</t>
  </si>
  <si>
    <t>vytýčení sítí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</si>
</sst>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left"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5101201" TargetMode="External" /><Relationship Id="rId2" Type="http://schemas.openxmlformats.org/officeDocument/2006/relationships/hyperlink" Target="https://podminky.urs.cz/item/CS_URS_2024_02/115101301" TargetMode="External" /><Relationship Id="rId3" Type="http://schemas.openxmlformats.org/officeDocument/2006/relationships/hyperlink" Target="https://podminky.urs.cz/item/CS_URS_2024_02/119001405" TargetMode="External" /><Relationship Id="rId4" Type="http://schemas.openxmlformats.org/officeDocument/2006/relationships/hyperlink" Target="https://podminky.urs.cz/item/CS_URS_2024_02/119001421" TargetMode="External" /><Relationship Id="rId5" Type="http://schemas.openxmlformats.org/officeDocument/2006/relationships/hyperlink" Target="https://podminky.urs.cz/item/CS_URS_2024_02/121151103" TargetMode="External" /><Relationship Id="rId6" Type="http://schemas.openxmlformats.org/officeDocument/2006/relationships/hyperlink" Target="https://podminky.urs.cz/item/CS_URS_2024_02/132251253" TargetMode="External" /><Relationship Id="rId7" Type="http://schemas.openxmlformats.org/officeDocument/2006/relationships/hyperlink" Target="https://podminky.urs.cz/item/CS_URS_2024_02/139001101" TargetMode="External" /><Relationship Id="rId8" Type="http://schemas.openxmlformats.org/officeDocument/2006/relationships/hyperlink" Target="https://podminky.urs.cz/item/CS_URS_2024_02/162751115" TargetMode="External" /><Relationship Id="rId9" Type="http://schemas.openxmlformats.org/officeDocument/2006/relationships/hyperlink" Target="https://podminky.urs.cz/item/CS_URS_2024_02/17120123R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4151101" TargetMode="External" /><Relationship Id="rId12" Type="http://schemas.openxmlformats.org/officeDocument/2006/relationships/hyperlink" Target="https://podminky.urs.cz/item/CS_URS_2024_02/175151101" TargetMode="External" /><Relationship Id="rId13" Type="http://schemas.openxmlformats.org/officeDocument/2006/relationships/hyperlink" Target="https://podminky.urs.cz/item/CS_URS_2024_02/181911101" TargetMode="External" /><Relationship Id="rId14" Type="http://schemas.openxmlformats.org/officeDocument/2006/relationships/hyperlink" Target="https://podminky.urs.cz/item/CS_URS_2024_02/181912112" TargetMode="External" /><Relationship Id="rId15" Type="http://schemas.openxmlformats.org/officeDocument/2006/relationships/hyperlink" Target="https://podminky.urs.cz/item/CS_URS_2024_02/211531111" TargetMode="External" /><Relationship Id="rId16" Type="http://schemas.openxmlformats.org/officeDocument/2006/relationships/hyperlink" Target="https://podminky.urs.cz/item/CS_URS_2024_02/211971110" TargetMode="External" /><Relationship Id="rId17" Type="http://schemas.openxmlformats.org/officeDocument/2006/relationships/hyperlink" Target="https://podminky.urs.cz/item/CS_URS_2024_02/212755213" TargetMode="External" /><Relationship Id="rId18" Type="http://schemas.openxmlformats.org/officeDocument/2006/relationships/hyperlink" Target="https://podminky.urs.cz/item/CS_URS_2024_02/359901211" TargetMode="External" /><Relationship Id="rId19" Type="http://schemas.openxmlformats.org/officeDocument/2006/relationships/hyperlink" Target="https://podminky.urs.cz/item/CS_URS_2024_02/451572111" TargetMode="External" /><Relationship Id="rId20" Type="http://schemas.openxmlformats.org/officeDocument/2006/relationships/hyperlink" Target="https://podminky.urs.cz/item/CS_URS_2024_02/451573111" TargetMode="External" /><Relationship Id="rId21" Type="http://schemas.openxmlformats.org/officeDocument/2006/relationships/hyperlink" Target="https://podminky.urs.cz/item/CS_URS_2023_01/452112112" TargetMode="External" /><Relationship Id="rId22" Type="http://schemas.openxmlformats.org/officeDocument/2006/relationships/hyperlink" Target="https://podminky.urs.cz/item/CS_URS_2024_02/452311141" TargetMode="External" /><Relationship Id="rId23" Type="http://schemas.openxmlformats.org/officeDocument/2006/relationships/hyperlink" Target="https://podminky.urs.cz/item/CS_URS_2023_01/452351101" TargetMode="External" /><Relationship Id="rId24" Type="http://schemas.openxmlformats.org/officeDocument/2006/relationships/hyperlink" Target="https://podminky.urs.cz/item/CS_URS_2024_02/817394111" TargetMode="External" /><Relationship Id="rId25" Type="http://schemas.openxmlformats.org/officeDocument/2006/relationships/hyperlink" Target="https://podminky.urs.cz/item/CS_URS_2024_02/817424111" TargetMode="External" /><Relationship Id="rId26" Type="http://schemas.openxmlformats.org/officeDocument/2006/relationships/hyperlink" Target="https://podminky.urs.cz/item/CS_URS_2024_02/871370420" TargetMode="External" /><Relationship Id="rId27" Type="http://schemas.openxmlformats.org/officeDocument/2006/relationships/hyperlink" Target="https://podminky.urs.cz/item/CS_URS_2024_02/871390420" TargetMode="External" /><Relationship Id="rId28" Type="http://schemas.openxmlformats.org/officeDocument/2006/relationships/hyperlink" Target="https://podminky.urs.cz/item/CS_URS_2023_01/877315211" TargetMode="External" /><Relationship Id="rId29" Type="http://schemas.openxmlformats.org/officeDocument/2006/relationships/hyperlink" Target="https://podminky.urs.cz/item/CS_URS_2023_01/877375211" TargetMode="External" /><Relationship Id="rId30" Type="http://schemas.openxmlformats.org/officeDocument/2006/relationships/hyperlink" Target="https://podminky.urs.cz/item/CS_URS_2023_01/877375221" TargetMode="External" /><Relationship Id="rId31" Type="http://schemas.openxmlformats.org/officeDocument/2006/relationships/hyperlink" Target="https://podminky.urs.cz/item/CS_URS_2023_01/877375231" TargetMode="External" /><Relationship Id="rId32" Type="http://schemas.openxmlformats.org/officeDocument/2006/relationships/hyperlink" Target="https://podminky.urs.cz/item/CS_URS_2023_01/877395211" TargetMode="External" /><Relationship Id="rId33" Type="http://schemas.openxmlformats.org/officeDocument/2006/relationships/hyperlink" Target="https://podminky.urs.cz/item/CS_URS_2024_02/890111852" TargetMode="External" /><Relationship Id="rId34" Type="http://schemas.openxmlformats.org/officeDocument/2006/relationships/hyperlink" Target="https://podminky.urs.cz/item/CS_URS_2024_02/890451851" TargetMode="External" /><Relationship Id="rId35" Type="http://schemas.openxmlformats.org/officeDocument/2006/relationships/hyperlink" Target="https://podminky.urs.cz/item/CS_URS_2024_02/892372121" TargetMode="External" /><Relationship Id="rId36" Type="http://schemas.openxmlformats.org/officeDocument/2006/relationships/hyperlink" Target="https://podminky.urs.cz/item/CS_URS_2024_02/892492121" TargetMode="External" /><Relationship Id="rId37" Type="http://schemas.openxmlformats.org/officeDocument/2006/relationships/hyperlink" Target="https://podminky.urs.cz/item/CS_URS_2024_02/894411311" TargetMode="External" /><Relationship Id="rId38" Type="http://schemas.openxmlformats.org/officeDocument/2006/relationships/hyperlink" Target="https://podminky.urs.cz/item/CS_URS_2024_02/894412411" TargetMode="External" /><Relationship Id="rId39" Type="http://schemas.openxmlformats.org/officeDocument/2006/relationships/hyperlink" Target="https://podminky.urs.cz/item/CS_URS_2024_02/894414111" TargetMode="External" /><Relationship Id="rId40" Type="http://schemas.openxmlformats.org/officeDocument/2006/relationships/hyperlink" Target="https://podminky.urs.cz/item/CS_URS_2024_02/894414211" TargetMode="External" /><Relationship Id="rId41" Type="http://schemas.openxmlformats.org/officeDocument/2006/relationships/hyperlink" Target="https://podminky.urs.cz/item/CS_URS_2024_02/894812031" TargetMode="External" /><Relationship Id="rId42" Type="http://schemas.openxmlformats.org/officeDocument/2006/relationships/hyperlink" Target="https://podminky.urs.cz/item/CS_URS_2024_02/894812041" TargetMode="External" /><Relationship Id="rId43" Type="http://schemas.openxmlformats.org/officeDocument/2006/relationships/hyperlink" Target="https://podminky.urs.cz/item/CS_URS_2024_02/894812062" TargetMode="External" /><Relationship Id="rId44" Type="http://schemas.openxmlformats.org/officeDocument/2006/relationships/hyperlink" Target="https://podminky.urs.cz/item/CS_URS_2024_02/894812329" TargetMode="External" /><Relationship Id="rId45" Type="http://schemas.openxmlformats.org/officeDocument/2006/relationships/hyperlink" Target="https://podminky.urs.cz/item/CS_URS_2024_02/894812331" TargetMode="External" /><Relationship Id="rId46" Type="http://schemas.openxmlformats.org/officeDocument/2006/relationships/hyperlink" Target="https://podminky.urs.cz/item/CS_URS_2024_02/894812332" TargetMode="External" /><Relationship Id="rId47" Type="http://schemas.openxmlformats.org/officeDocument/2006/relationships/hyperlink" Target="https://podminky.urs.cz/item/CS_URS_2024_02/894812339" TargetMode="External" /><Relationship Id="rId48" Type="http://schemas.openxmlformats.org/officeDocument/2006/relationships/hyperlink" Target="https://podminky.urs.cz/item/CS_URS_2024_02/894812376" TargetMode="External" /><Relationship Id="rId49" Type="http://schemas.openxmlformats.org/officeDocument/2006/relationships/hyperlink" Target="https://podminky.urs.cz/item/CS_URS_2023_01/899104112" TargetMode="External" /><Relationship Id="rId50" Type="http://schemas.openxmlformats.org/officeDocument/2006/relationships/hyperlink" Target="https://podminky.urs.cz/item/CS_URS_2024_02/899104211" TargetMode="External" /><Relationship Id="rId51" Type="http://schemas.openxmlformats.org/officeDocument/2006/relationships/hyperlink" Target="https://podminky.urs.cz/item/CS_URS_2024_02/899623151" TargetMode="External" /><Relationship Id="rId52" Type="http://schemas.openxmlformats.org/officeDocument/2006/relationships/hyperlink" Target="https://podminky.urs.cz/item/CS_URS_2023_01/899643111" TargetMode="External" /><Relationship Id="rId53" Type="http://schemas.openxmlformats.org/officeDocument/2006/relationships/hyperlink" Target="https://podminky.urs.cz/item/CS_URS_2024_02/899658211" TargetMode="External" /><Relationship Id="rId54" Type="http://schemas.openxmlformats.org/officeDocument/2006/relationships/hyperlink" Target="https://podminky.urs.cz/item/CS_URS_2024_02/931994111" TargetMode="External" /><Relationship Id="rId55" Type="http://schemas.openxmlformats.org/officeDocument/2006/relationships/hyperlink" Target="https://podminky.urs.cz/item/CS_URS_2024_02/962052210" TargetMode="External" /><Relationship Id="rId56" Type="http://schemas.openxmlformats.org/officeDocument/2006/relationships/hyperlink" Target="https://podminky.urs.cz/item/CS_URS_2024_02/977151124" TargetMode="External" /><Relationship Id="rId57" Type="http://schemas.openxmlformats.org/officeDocument/2006/relationships/hyperlink" Target="https://podminky.urs.cz/item/CS_URS_2024_02/977151129" TargetMode="External" /><Relationship Id="rId58" Type="http://schemas.openxmlformats.org/officeDocument/2006/relationships/hyperlink" Target="https://podminky.urs.cz/item/CS_URS_2024_02/997013501" TargetMode="External" /><Relationship Id="rId59" Type="http://schemas.openxmlformats.org/officeDocument/2006/relationships/hyperlink" Target="https://podminky.urs.cz/item/CS_URS_2024_02/997013509" TargetMode="External" /><Relationship Id="rId60" Type="http://schemas.openxmlformats.org/officeDocument/2006/relationships/hyperlink" Target="https://podminky.urs.cz/item/CS_URS_2024_02/997013601" TargetMode="External" /><Relationship Id="rId61" Type="http://schemas.openxmlformats.org/officeDocument/2006/relationships/hyperlink" Target="https://podminky.urs.cz/item/CS_URS_2024_02/997013602" TargetMode="External" /><Relationship Id="rId62" Type="http://schemas.openxmlformats.org/officeDocument/2006/relationships/hyperlink" Target="https://podminky.urs.cz/item/CS_URS_2024_02/997013603" TargetMode="External" /><Relationship Id="rId63" Type="http://schemas.openxmlformats.org/officeDocument/2006/relationships/hyperlink" Target="https://podminky.urs.cz/item/CS_URS_2024_02/998276101" TargetMode="External" /><Relationship Id="rId64" Type="http://schemas.openxmlformats.org/officeDocument/2006/relationships/hyperlink" Target="https://podminky.urs.cz/item/CS_URS_2023_01/012002000" TargetMode="External" /><Relationship Id="rId65" Type="http://schemas.openxmlformats.org/officeDocument/2006/relationships/hyperlink" Target="https://podminky.urs.cz/item/CS_URS_2023_01/090001000" TargetMode="External" /><Relationship Id="rId66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IMPORT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19-2023 - Silnice III-34330 Ostřešany - Odvodnění pozemních komunikací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6. 12. 2024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14</v>
      </c>
      <c r="BW94" s="118" t="s">
        <v>5</v>
      </c>
      <c r="BX94" s="118" t="s">
        <v>75</v>
      </c>
      <c r="CL94" s="118" t="s">
        <v>1</v>
      </c>
    </row>
    <row r="95" s="7" customFormat="1" ht="16.5" customHeight="1">
      <c r="A95" s="120" t="s">
        <v>76</v>
      </c>
      <c r="B95" s="121"/>
      <c r="C95" s="122"/>
      <c r="D95" s="123" t="s">
        <v>77</v>
      </c>
      <c r="E95" s="123"/>
      <c r="F95" s="123"/>
      <c r="G95" s="123"/>
      <c r="H95" s="123"/>
      <c r="I95" s="124"/>
      <c r="J95" s="123" t="s">
        <v>78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302 - Dešťová kanaliza...'!J30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79</v>
      </c>
      <c r="AR95" s="127"/>
      <c r="AS95" s="128">
        <v>0</v>
      </c>
      <c r="AT95" s="129">
        <f>ROUND(SUM(AV95:AW95),2)</f>
        <v>0</v>
      </c>
      <c r="AU95" s="130">
        <f>'SO 302 - Dešťová kanaliza...'!P128</f>
        <v>0</v>
      </c>
      <c r="AV95" s="129">
        <f>'SO 302 - Dešťová kanaliza...'!J33</f>
        <v>0</v>
      </c>
      <c r="AW95" s="129">
        <f>'SO 302 - Dešťová kanaliza...'!J34</f>
        <v>0</v>
      </c>
      <c r="AX95" s="129">
        <f>'SO 302 - Dešťová kanaliza...'!J35</f>
        <v>0</v>
      </c>
      <c r="AY95" s="129">
        <f>'SO 302 - Dešťová kanaliza...'!J36</f>
        <v>0</v>
      </c>
      <c r="AZ95" s="129">
        <f>'SO 302 - Dešťová kanaliza...'!F33</f>
        <v>0</v>
      </c>
      <c r="BA95" s="129">
        <f>'SO 302 - Dešťová kanaliza...'!F34</f>
        <v>0</v>
      </c>
      <c r="BB95" s="129">
        <f>'SO 302 - Dešťová kanaliza...'!F35</f>
        <v>0</v>
      </c>
      <c r="BC95" s="129">
        <f>'SO 302 - Dešťová kanaliza...'!F36</f>
        <v>0</v>
      </c>
      <c r="BD95" s="131">
        <f>'SO 302 - Dešťová kanaliza...'!F37</f>
        <v>0</v>
      </c>
      <c r="BE95" s="7"/>
      <c r="BT95" s="132" t="s">
        <v>80</v>
      </c>
      <c r="BV95" s="132" t="s">
        <v>14</v>
      </c>
      <c r="BW95" s="132" t="s">
        <v>81</v>
      </c>
      <c r="BX95" s="132" t="s">
        <v>5</v>
      </c>
      <c r="CL95" s="132" t="s">
        <v>1</v>
      </c>
      <c r="CM95" s="132" t="s">
        <v>82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gLmqVM9kIqOJMFBxuabaNtDexdQ6rAeeKZ4dq02IeCvbIqNIhv0fZliy662tI+aAqYtMcSgVoGuZp7wdlmLs6g==" hashValue="2vVjgIvB36KIC35lFqPjPSjdF8HAhTmEC7wwD65vwocbhY8u7e8FxSTW85+4Arj9w6z8s3ZfUHe+63fLxSsv8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302 - Dešťová kanaliz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82</v>
      </c>
    </row>
    <row r="4" s="1" customFormat="1" ht="24.96" customHeight="1">
      <c r="B4" s="21"/>
      <c r="D4" s="135" t="s">
        <v>83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26.25" customHeight="1">
      <c r="B7" s="21"/>
      <c r="E7" s="138" t="str">
        <f>'Rekapitulace stavby'!K6</f>
        <v>19-2023 - Silnice III-34330 Ostřešany - Odvodnění pozemních komunikací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6. 12. 2024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 xml:space="preserve"> </v>
      </c>
      <c r="F15" s="39"/>
      <c r="G15" s="39"/>
      <c r="H15" s="39"/>
      <c r="I15" s="137" t="s">
        <v>26</v>
      </c>
      <c r="J15" s="140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27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29</v>
      </c>
      <c r="E20" s="39"/>
      <c r="F20" s="39"/>
      <c r="G20" s="39"/>
      <c r="H20" s="39"/>
      <c r="I20" s="137" t="s">
        <v>25</v>
      </c>
      <c r="J20" s="140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tr">
        <f>IF('Rekapitulace stavby'!E17="","",'Rekapitulace stavby'!E17)</f>
        <v xml:space="preserve"> </v>
      </c>
      <c r="F21" s="39"/>
      <c r="G21" s="39"/>
      <c r="H21" s="39"/>
      <c r="I21" s="137" t="s">
        <v>26</v>
      </c>
      <c r="J21" s="140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31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26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33</v>
      </c>
      <c r="E30" s="39"/>
      <c r="F30" s="39"/>
      <c r="G30" s="39"/>
      <c r="H30" s="39"/>
      <c r="I30" s="39"/>
      <c r="J30" s="148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35</v>
      </c>
      <c r="G32" s="39"/>
      <c r="H32" s="39"/>
      <c r="I32" s="149" t="s">
        <v>34</v>
      </c>
      <c r="J32" s="14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37</v>
      </c>
      <c r="E33" s="137" t="s">
        <v>38</v>
      </c>
      <c r="F33" s="151">
        <f>ROUND((SUM(BE128:BE684)),  2)</f>
        <v>0</v>
      </c>
      <c r="G33" s="39"/>
      <c r="H33" s="39"/>
      <c r="I33" s="152">
        <v>0.20999999999999999</v>
      </c>
      <c r="J33" s="151">
        <f>ROUND(((SUM(BE128:BE684))*I33),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39</v>
      </c>
      <c r="F34" s="151">
        <f>ROUND((SUM(BF128:BF684)),  2)</f>
        <v>0</v>
      </c>
      <c r="G34" s="39"/>
      <c r="H34" s="39"/>
      <c r="I34" s="152">
        <v>0.12</v>
      </c>
      <c r="J34" s="151">
        <f>ROUND(((SUM(BF128:BF684))*I34),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40</v>
      </c>
      <c r="F35" s="151">
        <f>ROUND((SUM(BG128:BG684)),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41</v>
      </c>
      <c r="F36" s="151">
        <f>ROUND((SUM(BH128:BH684)),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42</v>
      </c>
      <c r="F37" s="151">
        <f>ROUND((SUM(BI128:BI684)),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1" t="str">
        <f>E7</f>
        <v>19-2023 - Silnice III-34330 Ostřešany - Odvodnění pozemních komunikací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302 - Dešťová kanaliza...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6. 12. 2024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87</v>
      </c>
      <c r="D94" s="173"/>
      <c r="E94" s="173"/>
      <c r="F94" s="173"/>
      <c r="G94" s="173"/>
      <c r="H94" s="173"/>
      <c r="I94" s="173"/>
      <c r="J94" s="174" t="s">
        <v>88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89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90</v>
      </c>
    </row>
    <row r="97" s="9" customFormat="1" ht="24.96" customHeight="1">
      <c r="A97" s="9"/>
      <c r="B97" s="176"/>
      <c r="C97" s="177"/>
      <c r="D97" s="178" t="s">
        <v>91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92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93</v>
      </c>
      <c r="E99" s="185"/>
      <c r="F99" s="185"/>
      <c r="G99" s="185"/>
      <c r="H99" s="185"/>
      <c r="I99" s="185"/>
      <c r="J99" s="186">
        <f>J247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94</v>
      </c>
      <c r="E100" s="185"/>
      <c r="F100" s="185"/>
      <c r="G100" s="185"/>
      <c r="H100" s="185"/>
      <c r="I100" s="185"/>
      <c r="J100" s="186">
        <f>J272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95</v>
      </c>
      <c r="E101" s="185"/>
      <c r="F101" s="185"/>
      <c r="G101" s="185"/>
      <c r="H101" s="185"/>
      <c r="I101" s="185"/>
      <c r="J101" s="186">
        <f>J283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96</v>
      </c>
      <c r="E102" s="185"/>
      <c r="F102" s="185"/>
      <c r="G102" s="185"/>
      <c r="H102" s="185"/>
      <c r="I102" s="185"/>
      <c r="J102" s="186">
        <f>J329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97</v>
      </c>
      <c r="E103" s="185"/>
      <c r="F103" s="185"/>
      <c r="G103" s="185"/>
      <c r="H103" s="185"/>
      <c r="I103" s="185"/>
      <c r="J103" s="186">
        <f>J609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98</v>
      </c>
      <c r="E104" s="185"/>
      <c r="F104" s="185"/>
      <c r="G104" s="185"/>
      <c r="H104" s="185"/>
      <c r="I104" s="185"/>
      <c r="J104" s="186">
        <f>J639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99</v>
      </c>
      <c r="E105" s="185"/>
      <c r="F105" s="185"/>
      <c r="G105" s="185"/>
      <c r="H105" s="185"/>
      <c r="I105" s="185"/>
      <c r="J105" s="186">
        <f>J666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100</v>
      </c>
      <c r="E106" s="179"/>
      <c r="F106" s="179"/>
      <c r="G106" s="179"/>
      <c r="H106" s="179"/>
      <c r="I106" s="179"/>
      <c r="J106" s="180">
        <f>J670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83"/>
      <c r="D107" s="184" t="s">
        <v>101</v>
      </c>
      <c r="E107" s="185"/>
      <c r="F107" s="185"/>
      <c r="G107" s="185"/>
      <c r="H107" s="185"/>
      <c r="I107" s="185"/>
      <c r="J107" s="186">
        <f>J671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102</v>
      </c>
      <c r="E108" s="185"/>
      <c r="F108" s="185"/>
      <c r="G108" s="185"/>
      <c r="H108" s="185"/>
      <c r="I108" s="185"/>
      <c r="J108" s="186">
        <f>J678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103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71" t="str">
        <f>E7</f>
        <v>19-2023 - Silnice III-34330 Ostřešany - Odvodnění pozemních komunikací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84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302 - Dešťová kanaliza...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6. 12. 2024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 xml:space="preserve"> </v>
      </c>
      <c r="G124" s="41"/>
      <c r="H124" s="41"/>
      <c r="I124" s="33" t="s">
        <v>29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27</v>
      </c>
      <c r="D125" s="41"/>
      <c r="E125" s="41"/>
      <c r="F125" s="28" t="str">
        <f>IF(E18="","",E18)</f>
        <v>Vyplň údaj</v>
      </c>
      <c r="G125" s="41"/>
      <c r="H125" s="41"/>
      <c r="I125" s="33" t="s">
        <v>31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88"/>
      <c r="B127" s="189"/>
      <c r="C127" s="190" t="s">
        <v>104</v>
      </c>
      <c r="D127" s="191" t="s">
        <v>58</v>
      </c>
      <c r="E127" s="191" t="s">
        <v>54</v>
      </c>
      <c r="F127" s="191" t="s">
        <v>55</v>
      </c>
      <c r="G127" s="191" t="s">
        <v>105</v>
      </c>
      <c r="H127" s="191" t="s">
        <v>106</v>
      </c>
      <c r="I127" s="191" t="s">
        <v>107</v>
      </c>
      <c r="J127" s="191" t="s">
        <v>88</v>
      </c>
      <c r="K127" s="192" t="s">
        <v>108</v>
      </c>
      <c r="L127" s="193"/>
      <c r="M127" s="101" t="s">
        <v>1</v>
      </c>
      <c r="N127" s="102" t="s">
        <v>37</v>
      </c>
      <c r="O127" s="102" t="s">
        <v>109</v>
      </c>
      <c r="P127" s="102" t="s">
        <v>110</v>
      </c>
      <c r="Q127" s="102" t="s">
        <v>111</v>
      </c>
      <c r="R127" s="102" t="s">
        <v>112</v>
      </c>
      <c r="S127" s="102" t="s">
        <v>113</v>
      </c>
      <c r="T127" s="102" t="s">
        <v>114</v>
      </c>
      <c r="U127" s="103" t="s">
        <v>115</v>
      </c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9"/>
      <c r="B128" s="40"/>
      <c r="C128" s="108" t="s">
        <v>116</v>
      </c>
      <c r="D128" s="41"/>
      <c r="E128" s="41"/>
      <c r="F128" s="41"/>
      <c r="G128" s="41"/>
      <c r="H128" s="41"/>
      <c r="I128" s="41"/>
      <c r="J128" s="194">
        <f>BK128</f>
        <v>0</v>
      </c>
      <c r="K128" s="41"/>
      <c r="L128" s="45"/>
      <c r="M128" s="104"/>
      <c r="N128" s="195"/>
      <c r="O128" s="105"/>
      <c r="P128" s="196">
        <f>P129+P670</f>
        <v>0</v>
      </c>
      <c r="Q128" s="105"/>
      <c r="R128" s="196">
        <f>R129+R670</f>
        <v>188.58995358759282</v>
      </c>
      <c r="S128" s="105"/>
      <c r="T128" s="196">
        <f>T129+T670</f>
        <v>6.6480799999999993</v>
      </c>
      <c r="U128" s="106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72</v>
      </c>
      <c r="AU128" s="18" t="s">
        <v>90</v>
      </c>
      <c r="BK128" s="197">
        <f>BK129+BK670</f>
        <v>0</v>
      </c>
    </row>
    <row r="129" s="12" customFormat="1" ht="25.92" customHeight="1">
      <c r="A129" s="12"/>
      <c r="B129" s="198"/>
      <c r="C129" s="199"/>
      <c r="D129" s="200" t="s">
        <v>72</v>
      </c>
      <c r="E129" s="201" t="s">
        <v>117</v>
      </c>
      <c r="F129" s="201" t="s">
        <v>118</v>
      </c>
      <c r="G129" s="199"/>
      <c r="H129" s="199"/>
      <c r="I129" s="202"/>
      <c r="J129" s="203">
        <f>BK129</f>
        <v>0</v>
      </c>
      <c r="K129" s="199"/>
      <c r="L129" s="204"/>
      <c r="M129" s="205"/>
      <c r="N129" s="206"/>
      <c r="O129" s="206"/>
      <c r="P129" s="207">
        <f>P130+P247+P272+P283+P329+P609+P639+P666</f>
        <v>0</v>
      </c>
      <c r="Q129" s="206"/>
      <c r="R129" s="207">
        <f>R130+R247+R272+R283+R329+R609+R639+R666</f>
        <v>188.58995358759282</v>
      </c>
      <c r="S129" s="206"/>
      <c r="T129" s="207">
        <f>T130+T247+T272+T283+T329+T609+T639+T666</f>
        <v>6.6480799999999993</v>
      </c>
      <c r="U129" s="208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80</v>
      </c>
      <c r="AT129" s="210" t="s">
        <v>72</v>
      </c>
      <c r="AU129" s="210" t="s">
        <v>73</v>
      </c>
      <c r="AY129" s="209" t="s">
        <v>119</v>
      </c>
      <c r="BK129" s="211">
        <f>BK130+BK247+BK272+BK283+BK329+BK609+BK639+BK666</f>
        <v>0</v>
      </c>
    </row>
    <row r="130" s="12" customFormat="1" ht="22.8" customHeight="1">
      <c r="A130" s="12"/>
      <c r="B130" s="198"/>
      <c r="C130" s="199"/>
      <c r="D130" s="200" t="s">
        <v>72</v>
      </c>
      <c r="E130" s="212" t="s">
        <v>80</v>
      </c>
      <c r="F130" s="212" t="s">
        <v>120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SUM(P131:P246)</f>
        <v>0</v>
      </c>
      <c r="Q130" s="206"/>
      <c r="R130" s="207">
        <f>SUM(R131:R246)</f>
        <v>85.715885380000003</v>
      </c>
      <c r="S130" s="206"/>
      <c r="T130" s="207">
        <f>SUM(T131:T246)</f>
        <v>0</v>
      </c>
      <c r="U130" s="208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80</v>
      </c>
      <c r="AT130" s="210" t="s">
        <v>72</v>
      </c>
      <c r="AU130" s="210" t="s">
        <v>80</v>
      </c>
      <c r="AY130" s="209" t="s">
        <v>119</v>
      </c>
      <c r="BK130" s="211">
        <f>SUM(BK131:BK246)</f>
        <v>0</v>
      </c>
    </row>
    <row r="131" s="2" customFormat="1" ht="24.15" customHeight="1">
      <c r="A131" s="39"/>
      <c r="B131" s="40"/>
      <c r="C131" s="214" t="s">
        <v>80</v>
      </c>
      <c r="D131" s="214" t="s">
        <v>121</v>
      </c>
      <c r="E131" s="215" t="s">
        <v>122</v>
      </c>
      <c r="F131" s="216" t="s">
        <v>123</v>
      </c>
      <c r="G131" s="217" t="s">
        <v>124</v>
      </c>
      <c r="H131" s="218">
        <v>500</v>
      </c>
      <c r="I131" s="219"/>
      <c r="J131" s="220">
        <f>ROUND(I131*H131,2)</f>
        <v>0</v>
      </c>
      <c r="K131" s="216" t="s">
        <v>125</v>
      </c>
      <c r="L131" s="45"/>
      <c r="M131" s="221" t="s">
        <v>1</v>
      </c>
      <c r="N131" s="222" t="s">
        <v>38</v>
      </c>
      <c r="O131" s="92"/>
      <c r="P131" s="223">
        <f>O131*H131</f>
        <v>0</v>
      </c>
      <c r="Q131" s="223">
        <v>3.2634E-05</v>
      </c>
      <c r="R131" s="223">
        <f>Q131*H131</f>
        <v>0.016316999999999998</v>
      </c>
      <c r="S131" s="223">
        <v>0</v>
      </c>
      <c r="T131" s="223">
        <f>S131*H131</f>
        <v>0</v>
      </c>
      <c r="U131" s="224" t="s">
        <v>1</v>
      </c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126</v>
      </c>
      <c r="AT131" s="225" t="s">
        <v>121</v>
      </c>
      <c r="AU131" s="225" t="s">
        <v>82</v>
      </c>
      <c r="AY131" s="18" t="s">
        <v>119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126</v>
      </c>
      <c r="BM131" s="225" t="s">
        <v>82</v>
      </c>
    </row>
    <row r="132" s="2" customFormat="1">
      <c r="A132" s="39"/>
      <c r="B132" s="40"/>
      <c r="C132" s="41"/>
      <c r="D132" s="227" t="s">
        <v>127</v>
      </c>
      <c r="E132" s="41"/>
      <c r="F132" s="228" t="s">
        <v>128</v>
      </c>
      <c r="G132" s="41"/>
      <c r="H132" s="41"/>
      <c r="I132" s="229"/>
      <c r="J132" s="41"/>
      <c r="K132" s="41"/>
      <c r="L132" s="45"/>
      <c r="M132" s="230"/>
      <c r="N132" s="231"/>
      <c r="O132" s="92"/>
      <c r="P132" s="92"/>
      <c r="Q132" s="92"/>
      <c r="R132" s="92"/>
      <c r="S132" s="92"/>
      <c r="T132" s="92"/>
      <c r="U132" s="93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127</v>
      </c>
      <c r="AU132" s="18" t="s">
        <v>82</v>
      </c>
    </row>
    <row r="133" s="2" customFormat="1">
      <c r="A133" s="39"/>
      <c r="B133" s="40"/>
      <c r="C133" s="41"/>
      <c r="D133" s="232" t="s">
        <v>129</v>
      </c>
      <c r="E133" s="41"/>
      <c r="F133" s="233" t="s">
        <v>130</v>
      </c>
      <c r="G133" s="41"/>
      <c r="H133" s="41"/>
      <c r="I133" s="229"/>
      <c r="J133" s="41"/>
      <c r="K133" s="41"/>
      <c r="L133" s="45"/>
      <c r="M133" s="230"/>
      <c r="N133" s="231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129</v>
      </c>
      <c r="AU133" s="18" t="s">
        <v>82</v>
      </c>
    </row>
    <row r="134" s="13" customFormat="1">
      <c r="A134" s="13"/>
      <c r="B134" s="234"/>
      <c r="C134" s="235"/>
      <c r="D134" s="227" t="s">
        <v>131</v>
      </c>
      <c r="E134" s="236" t="s">
        <v>1</v>
      </c>
      <c r="F134" s="237" t="s">
        <v>132</v>
      </c>
      <c r="G134" s="235"/>
      <c r="H134" s="238">
        <v>500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2"/>
      <c r="U134" s="24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131</v>
      </c>
      <c r="AU134" s="244" t="s">
        <v>82</v>
      </c>
      <c r="AV134" s="13" t="s">
        <v>82</v>
      </c>
      <c r="AW134" s="13" t="s">
        <v>30</v>
      </c>
      <c r="AX134" s="13" t="s">
        <v>73</v>
      </c>
      <c r="AY134" s="244" t="s">
        <v>119</v>
      </c>
    </row>
    <row r="135" s="14" customFormat="1">
      <c r="A135" s="14"/>
      <c r="B135" s="245"/>
      <c r="C135" s="246"/>
      <c r="D135" s="227" t="s">
        <v>131</v>
      </c>
      <c r="E135" s="247" t="s">
        <v>1</v>
      </c>
      <c r="F135" s="248" t="s">
        <v>133</v>
      </c>
      <c r="G135" s="246"/>
      <c r="H135" s="249">
        <v>500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3"/>
      <c r="U135" s="25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131</v>
      </c>
      <c r="AU135" s="255" t="s">
        <v>82</v>
      </c>
      <c r="AV135" s="14" t="s">
        <v>126</v>
      </c>
      <c r="AW135" s="14" t="s">
        <v>30</v>
      </c>
      <c r="AX135" s="14" t="s">
        <v>80</v>
      </c>
      <c r="AY135" s="255" t="s">
        <v>119</v>
      </c>
    </row>
    <row r="136" s="2" customFormat="1" ht="24.15" customHeight="1">
      <c r="A136" s="39"/>
      <c r="B136" s="40"/>
      <c r="C136" s="214" t="s">
        <v>82</v>
      </c>
      <c r="D136" s="214" t="s">
        <v>121</v>
      </c>
      <c r="E136" s="215" t="s">
        <v>134</v>
      </c>
      <c r="F136" s="216" t="s">
        <v>135</v>
      </c>
      <c r="G136" s="217" t="s">
        <v>136</v>
      </c>
      <c r="H136" s="218">
        <v>50</v>
      </c>
      <c r="I136" s="219"/>
      <c r="J136" s="220">
        <f>ROUND(I136*H136,2)</f>
        <v>0</v>
      </c>
      <c r="K136" s="216" t="s">
        <v>125</v>
      </c>
      <c r="L136" s="45"/>
      <c r="M136" s="221" t="s">
        <v>1</v>
      </c>
      <c r="N136" s="222" t="s">
        <v>38</v>
      </c>
      <c r="O136" s="92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3">
        <f>S136*H136</f>
        <v>0</v>
      </c>
      <c r="U136" s="224" t="s">
        <v>1</v>
      </c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126</v>
      </c>
      <c r="AT136" s="225" t="s">
        <v>121</v>
      </c>
      <c r="AU136" s="225" t="s">
        <v>82</v>
      </c>
      <c r="AY136" s="18" t="s">
        <v>119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126</v>
      </c>
      <c r="BM136" s="225" t="s">
        <v>126</v>
      </c>
    </row>
    <row r="137" s="2" customFormat="1">
      <c r="A137" s="39"/>
      <c r="B137" s="40"/>
      <c r="C137" s="41"/>
      <c r="D137" s="227" t="s">
        <v>127</v>
      </c>
      <c r="E137" s="41"/>
      <c r="F137" s="228" t="s">
        <v>137</v>
      </c>
      <c r="G137" s="41"/>
      <c r="H137" s="41"/>
      <c r="I137" s="229"/>
      <c r="J137" s="41"/>
      <c r="K137" s="41"/>
      <c r="L137" s="45"/>
      <c r="M137" s="230"/>
      <c r="N137" s="231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127</v>
      </c>
      <c r="AU137" s="18" t="s">
        <v>82</v>
      </c>
    </row>
    <row r="138" s="2" customFormat="1">
      <c r="A138" s="39"/>
      <c r="B138" s="40"/>
      <c r="C138" s="41"/>
      <c r="D138" s="232" t="s">
        <v>129</v>
      </c>
      <c r="E138" s="41"/>
      <c r="F138" s="233" t="s">
        <v>138</v>
      </c>
      <c r="G138" s="41"/>
      <c r="H138" s="41"/>
      <c r="I138" s="229"/>
      <c r="J138" s="41"/>
      <c r="K138" s="41"/>
      <c r="L138" s="45"/>
      <c r="M138" s="230"/>
      <c r="N138" s="231"/>
      <c r="O138" s="92"/>
      <c r="P138" s="92"/>
      <c r="Q138" s="92"/>
      <c r="R138" s="92"/>
      <c r="S138" s="92"/>
      <c r="T138" s="92"/>
      <c r="U138" s="93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129</v>
      </c>
      <c r="AU138" s="18" t="s">
        <v>82</v>
      </c>
    </row>
    <row r="139" s="2" customFormat="1" ht="16.5" customHeight="1">
      <c r="A139" s="39"/>
      <c r="B139" s="40"/>
      <c r="C139" s="214" t="s">
        <v>139</v>
      </c>
      <c r="D139" s="214" t="s">
        <v>121</v>
      </c>
      <c r="E139" s="215" t="s">
        <v>140</v>
      </c>
      <c r="F139" s="216" t="s">
        <v>141</v>
      </c>
      <c r="G139" s="217" t="s">
        <v>142</v>
      </c>
      <c r="H139" s="218">
        <v>4.4000000000000004</v>
      </c>
      <c r="I139" s="219"/>
      <c r="J139" s="220">
        <f>ROUND(I139*H139,2)</f>
        <v>0</v>
      </c>
      <c r="K139" s="216" t="s">
        <v>125</v>
      </c>
      <c r="L139" s="45"/>
      <c r="M139" s="221" t="s">
        <v>1</v>
      </c>
      <c r="N139" s="222" t="s">
        <v>38</v>
      </c>
      <c r="O139" s="92"/>
      <c r="P139" s="223">
        <f>O139*H139</f>
        <v>0</v>
      </c>
      <c r="Q139" s="223">
        <v>0.036904300000000001</v>
      </c>
      <c r="R139" s="223">
        <f>Q139*H139</f>
        <v>0.16237892000000001</v>
      </c>
      <c r="S139" s="223">
        <v>0</v>
      </c>
      <c r="T139" s="223">
        <f>S139*H139</f>
        <v>0</v>
      </c>
      <c r="U139" s="224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126</v>
      </c>
      <c r="AT139" s="225" t="s">
        <v>121</v>
      </c>
      <c r="AU139" s="225" t="s">
        <v>82</v>
      </c>
      <c r="AY139" s="18" t="s">
        <v>119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126</v>
      </c>
      <c r="BM139" s="225" t="s">
        <v>143</v>
      </c>
    </row>
    <row r="140" s="2" customFormat="1">
      <c r="A140" s="39"/>
      <c r="B140" s="40"/>
      <c r="C140" s="41"/>
      <c r="D140" s="227" t="s">
        <v>127</v>
      </c>
      <c r="E140" s="41"/>
      <c r="F140" s="228" t="s">
        <v>144</v>
      </c>
      <c r="G140" s="41"/>
      <c r="H140" s="41"/>
      <c r="I140" s="229"/>
      <c r="J140" s="41"/>
      <c r="K140" s="41"/>
      <c r="L140" s="45"/>
      <c r="M140" s="230"/>
      <c r="N140" s="231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127</v>
      </c>
      <c r="AU140" s="18" t="s">
        <v>82</v>
      </c>
    </row>
    <row r="141" s="2" customFormat="1">
      <c r="A141" s="39"/>
      <c r="B141" s="40"/>
      <c r="C141" s="41"/>
      <c r="D141" s="232" t="s">
        <v>129</v>
      </c>
      <c r="E141" s="41"/>
      <c r="F141" s="233" t="s">
        <v>145</v>
      </c>
      <c r="G141" s="41"/>
      <c r="H141" s="41"/>
      <c r="I141" s="229"/>
      <c r="J141" s="41"/>
      <c r="K141" s="41"/>
      <c r="L141" s="45"/>
      <c r="M141" s="230"/>
      <c r="N141" s="231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129</v>
      </c>
      <c r="AU141" s="18" t="s">
        <v>82</v>
      </c>
    </row>
    <row r="142" s="13" customFormat="1">
      <c r="A142" s="13"/>
      <c r="B142" s="234"/>
      <c r="C142" s="235"/>
      <c r="D142" s="227" t="s">
        <v>131</v>
      </c>
      <c r="E142" s="236" t="s">
        <v>1</v>
      </c>
      <c r="F142" s="237" t="s">
        <v>146</v>
      </c>
      <c r="G142" s="235"/>
      <c r="H142" s="238">
        <v>4.4000000000000004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2"/>
      <c r="U142" s="24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131</v>
      </c>
      <c r="AU142" s="244" t="s">
        <v>82</v>
      </c>
      <c r="AV142" s="13" t="s">
        <v>82</v>
      </c>
      <c r="AW142" s="13" t="s">
        <v>30</v>
      </c>
      <c r="AX142" s="13" t="s">
        <v>73</v>
      </c>
      <c r="AY142" s="244" t="s">
        <v>119</v>
      </c>
    </row>
    <row r="143" s="14" customFormat="1">
      <c r="A143" s="14"/>
      <c r="B143" s="245"/>
      <c r="C143" s="246"/>
      <c r="D143" s="227" t="s">
        <v>131</v>
      </c>
      <c r="E143" s="247" t="s">
        <v>1</v>
      </c>
      <c r="F143" s="248" t="s">
        <v>133</v>
      </c>
      <c r="G143" s="246"/>
      <c r="H143" s="249">
        <v>4.4000000000000004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3"/>
      <c r="U143" s="25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131</v>
      </c>
      <c r="AU143" s="255" t="s">
        <v>82</v>
      </c>
      <c r="AV143" s="14" t="s">
        <v>126</v>
      </c>
      <c r="AW143" s="14" t="s">
        <v>30</v>
      </c>
      <c r="AX143" s="14" t="s">
        <v>80</v>
      </c>
      <c r="AY143" s="255" t="s">
        <v>119</v>
      </c>
    </row>
    <row r="144" s="2" customFormat="1" ht="24.15" customHeight="1">
      <c r="A144" s="39"/>
      <c r="B144" s="40"/>
      <c r="C144" s="214" t="s">
        <v>126</v>
      </c>
      <c r="D144" s="214" t="s">
        <v>121</v>
      </c>
      <c r="E144" s="215" t="s">
        <v>147</v>
      </c>
      <c r="F144" s="216" t="s">
        <v>148</v>
      </c>
      <c r="G144" s="217" t="s">
        <v>142</v>
      </c>
      <c r="H144" s="218">
        <v>2.2000000000000002</v>
      </c>
      <c r="I144" s="219"/>
      <c r="J144" s="220">
        <f>ROUND(I144*H144,2)</f>
        <v>0</v>
      </c>
      <c r="K144" s="216" t="s">
        <v>125</v>
      </c>
      <c r="L144" s="45"/>
      <c r="M144" s="221" t="s">
        <v>1</v>
      </c>
      <c r="N144" s="222" t="s">
        <v>38</v>
      </c>
      <c r="O144" s="92"/>
      <c r="P144" s="223">
        <f>O144*H144</f>
        <v>0</v>
      </c>
      <c r="Q144" s="223">
        <v>0.036904300000000001</v>
      </c>
      <c r="R144" s="223">
        <f>Q144*H144</f>
        <v>0.081189460000000005</v>
      </c>
      <c r="S144" s="223">
        <v>0</v>
      </c>
      <c r="T144" s="223">
        <f>S144*H144</f>
        <v>0</v>
      </c>
      <c r="U144" s="224" t="s">
        <v>1</v>
      </c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126</v>
      </c>
      <c r="AT144" s="225" t="s">
        <v>121</v>
      </c>
      <c r="AU144" s="225" t="s">
        <v>82</v>
      </c>
      <c r="AY144" s="18" t="s">
        <v>119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126</v>
      </c>
      <c r="BM144" s="225" t="s">
        <v>149</v>
      </c>
    </row>
    <row r="145" s="2" customFormat="1">
      <c r="A145" s="39"/>
      <c r="B145" s="40"/>
      <c r="C145" s="41"/>
      <c r="D145" s="227" t="s">
        <v>127</v>
      </c>
      <c r="E145" s="41"/>
      <c r="F145" s="228" t="s">
        <v>150</v>
      </c>
      <c r="G145" s="41"/>
      <c r="H145" s="41"/>
      <c r="I145" s="229"/>
      <c r="J145" s="41"/>
      <c r="K145" s="41"/>
      <c r="L145" s="45"/>
      <c r="M145" s="230"/>
      <c r="N145" s="231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127</v>
      </c>
      <c r="AU145" s="18" t="s">
        <v>82</v>
      </c>
    </row>
    <row r="146" s="2" customFormat="1">
      <c r="A146" s="39"/>
      <c r="B146" s="40"/>
      <c r="C146" s="41"/>
      <c r="D146" s="232" t="s">
        <v>129</v>
      </c>
      <c r="E146" s="41"/>
      <c r="F146" s="233" t="s">
        <v>151</v>
      </c>
      <c r="G146" s="41"/>
      <c r="H146" s="41"/>
      <c r="I146" s="229"/>
      <c r="J146" s="41"/>
      <c r="K146" s="41"/>
      <c r="L146" s="45"/>
      <c r="M146" s="230"/>
      <c r="N146" s="231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129</v>
      </c>
      <c r="AU146" s="18" t="s">
        <v>82</v>
      </c>
    </row>
    <row r="147" s="13" customFormat="1">
      <c r="A147" s="13"/>
      <c r="B147" s="234"/>
      <c r="C147" s="235"/>
      <c r="D147" s="227" t="s">
        <v>131</v>
      </c>
      <c r="E147" s="236" t="s">
        <v>1</v>
      </c>
      <c r="F147" s="237" t="s">
        <v>152</v>
      </c>
      <c r="G147" s="235"/>
      <c r="H147" s="238">
        <v>2.2000000000000002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2"/>
      <c r="U147" s="24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131</v>
      </c>
      <c r="AU147" s="244" t="s">
        <v>82</v>
      </c>
      <c r="AV147" s="13" t="s">
        <v>82</v>
      </c>
      <c r="AW147" s="13" t="s">
        <v>30</v>
      </c>
      <c r="AX147" s="13" t="s">
        <v>73</v>
      </c>
      <c r="AY147" s="244" t="s">
        <v>119</v>
      </c>
    </row>
    <row r="148" s="14" customFormat="1">
      <c r="A148" s="14"/>
      <c r="B148" s="245"/>
      <c r="C148" s="246"/>
      <c r="D148" s="227" t="s">
        <v>131</v>
      </c>
      <c r="E148" s="247" t="s">
        <v>1</v>
      </c>
      <c r="F148" s="248" t="s">
        <v>133</v>
      </c>
      <c r="G148" s="246"/>
      <c r="H148" s="249">
        <v>2.2000000000000002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3"/>
      <c r="U148" s="25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131</v>
      </c>
      <c r="AU148" s="255" t="s">
        <v>82</v>
      </c>
      <c r="AV148" s="14" t="s">
        <v>126</v>
      </c>
      <c r="AW148" s="14" t="s">
        <v>30</v>
      </c>
      <c r="AX148" s="14" t="s">
        <v>80</v>
      </c>
      <c r="AY148" s="255" t="s">
        <v>119</v>
      </c>
    </row>
    <row r="149" s="2" customFormat="1" ht="24.15" customHeight="1">
      <c r="A149" s="39"/>
      <c r="B149" s="40"/>
      <c r="C149" s="214" t="s">
        <v>153</v>
      </c>
      <c r="D149" s="214" t="s">
        <v>121</v>
      </c>
      <c r="E149" s="215" t="s">
        <v>154</v>
      </c>
      <c r="F149" s="216" t="s">
        <v>155</v>
      </c>
      <c r="G149" s="217" t="s">
        <v>156</v>
      </c>
      <c r="H149" s="218">
        <v>35</v>
      </c>
      <c r="I149" s="219"/>
      <c r="J149" s="220">
        <f>ROUND(I149*H149,2)</f>
        <v>0</v>
      </c>
      <c r="K149" s="216" t="s">
        <v>125</v>
      </c>
      <c r="L149" s="45"/>
      <c r="M149" s="221" t="s">
        <v>1</v>
      </c>
      <c r="N149" s="222" t="s">
        <v>38</v>
      </c>
      <c r="O149" s="92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3">
        <f>S149*H149</f>
        <v>0</v>
      </c>
      <c r="U149" s="224" t="s">
        <v>1</v>
      </c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126</v>
      </c>
      <c r="AT149" s="225" t="s">
        <v>121</v>
      </c>
      <c r="AU149" s="225" t="s">
        <v>82</v>
      </c>
      <c r="AY149" s="18" t="s">
        <v>119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80</v>
      </c>
      <c r="BK149" s="226">
        <f>ROUND(I149*H149,2)</f>
        <v>0</v>
      </c>
      <c r="BL149" s="18" t="s">
        <v>126</v>
      </c>
      <c r="BM149" s="225" t="s">
        <v>157</v>
      </c>
    </row>
    <row r="150" s="2" customFormat="1">
      <c r="A150" s="39"/>
      <c r="B150" s="40"/>
      <c r="C150" s="41"/>
      <c r="D150" s="227" t="s">
        <v>127</v>
      </c>
      <c r="E150" s="41"/>
      <c r="F150" s="228" t="s">
        <v>158</v>
      </c>
      <c r="G150" s="41"/>
      <c r="H150" s="41"/>
      <c r="I150" s="229"/>
      <c r="J150" s="41"/>
      <c r="K150" s="41"/>
      <c r="L150" s="45"/>
      <c r="M150" s="230"/>
      <c r="N150" s="231"/>
      <c r="O150" s="92"/>
      <c r="P150" s="92"/>
      <c r="Q150" s="92"/>
      <c r="R150" s="92"/>
      <c r="S150" s="92"/>
      <c r="T150" s="92"/>
      <c r="U150" s="93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127</v>
      </c>
      <c r="AU150" s="18" t="s">
        <v>82</v>
      </c>
    </row>
    <row r="151" s="2" customFormat="1">
      <c r="A151" s="39"/>
      <c r="B151" s="40"/>
      <c r="C151" s="41"/>
      <c r="D151" s="232" t="s">
        <v>129</v>
      </c>
      <c r="E151" s="41"/>
      <c r="F151" s="233" t="s">
        <v>159</v>
      </c>
      <c r="G151" s="41"/>
      <c r="H151" s="41"/>
      <c r="I151" s="229"/>
      <c r="J151" s="41"/>
      <c r="K151" s="41"/>
      <c r="L151" s="45"/>
      <c r="M151" s="230"/>
      <c r="N151" s="231"/>
      <c r="O151" s="92"/>
      <c r="P151" s="92"/>
      <c r="Q151" s="92"/>
      <c r="R151" s="92"/>
      <c r="S151" s="92"/>
      <c r="T151" s="92"/>
      <c r="U151" s="93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129</v>
      </c>
      <c r="AU151" s="18" t="s">
        <v>82</v>
      </c>
    </row>
    <row r="152" s="15" customFormat="1">
      <c r="A152" s="15"/>
      <c r="B152" s="256"/>
      <c r="C152" s="257"/>
      <c r="D152" s="227" t="s">
        <v>131</v>
      </c>
      <c r="E152" s="258" t="s">
        <v>1</v>
      </c>
      <c r="F152" s="259" t="s">
        <v>160</v>
      </c>
      <c r="G152" s="257"/>
      <c r="H152" s="258" t="s">
        <v>1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3"/>
      <c r="U152" s="264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131</v>
      </c>
      <c r="AU152" s="265" t="s">
        <v>82</v>
      </c>
      <c r="AV152" s="15" t="s">
        <v>80</v>
      </c>
      <c r="AW152" s="15" t="s">
        <v>30</v>
      </c>
      <c r="AX152" s="15" t="s">
        <v>73</v>
      </c>
      <c r="AY152" s="265" t="s">
        <v>119</v>
      </c>
    </row>
    <row r="153" s="13" customFormat="1">
      <c r="A153" s="13"/>
      <c r="B153" s="234"/>
      <c r="C153" s="235"/>
      <c r="D153" s="227" t="s">
        <v>131</v>
      </c>
      <c r="E153" s="236" t="s">
        <v>1</v>
      </c>
      <c r="F153" s="237" t="s">
        <v>161</v>
      </c>
      <c r="G153" s="235"/>
      <c r="H153" s="238">
        <v>35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2"/>
      <c r="U153" s="24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131</v>
      </c>
      <c r="AU153" s="244" t="s">
        <v>82</v>
      </c>
      <c r="AV153" s="13" t="s">
        <v>82</v>
      </c>
      <c r="AW153" s="13" t="s">
        <v>30</v>
      </c>
      <c r="AX153" s="13" t="s">
        <v>73</v>
      </c>
      <c r="AY153" s="244" t="s">
        <v>119</v>
      </c>
    </row>
    <row r="154" s="14" customFormat="1">
      <c r="A154" s="14"/>
      <c r="B154" s="245"/>
      <c r="C154" s="246"/>
      <c r="D154" s="227" t="s">
        <v>131</v>
      </c>
      <c r="E154" s="247" t="s">
        <v>1</v>
      </c>
      <c r="F154" s="248" t="s">
        <v>133</v>
      </c>
      <c r="G154" s="246"/>
      <c r="H154" s="249">
        <v>35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3"/>
      <c r="U154" s="25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131</v>
      </c>
      <c r="AU154" s="255" t="s">
        <v>82</v>
      </c>
      <c r="AV154" s="14" t="s">
        <v>126</v>
      </c>
      <c r="AW154" s="14" t="s">
        <v>30</v>
      </c>
      <c r="AX154" s="14" t="s">
        <v>80</v>
      </c>
      <c r="AY154" s="255" t="s">
        <v>119</v>
      </c>
    </row>
    <row r="155" s="2" customFormat="1" ht="33" customHeight="1">
      <c r="A155" s="39"/>
      <c r="B155" s="40"/>
      <c r="C155" s="214" t="s">
        <v>143</v>
      </c>
      <c r="D155" s="214" t="s">
        <v>121</v>
      </c>
      <c r="E155" s="215" t="s">
        <v>162</v>
      </c>
      <c r="F155" s="216" t="s">
        <v>163</v>
      </c>
      <c r="G155" s="217" t="s">
        <v>164</v>
      </c>
      <c r="H155" s="218">
        <v>85.813000000000002</v>
      </c>
      <c r="I155" s="219"/>
      <c r="J155" s="220">
        <f>ROUND(I155*H155,2)</f>
        <v>0</v>
      </c>
      <c r="K155" s="216" t="s">
        <v>125</v>
      </c>
      <c r="L155" s="45"/>
      <c r="M155" s="221" t="s">
        <v>1</v>
      </c>
      <c r="N155" s="222" t="s">
        <v>38</v>
      </c>
      <c r="O155" s="92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3">
        <f>S155*H155</f>
        <v>0</v>
      </c>
      <c r="U155" s="224" t="s">
        <v>1</v>
      </c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126</v>
      </c>
      <c r="AT155" s="225" t="s">
        <v>121</v>
      </c>
      <c r="AU155" s="225" t="s">
        <v>82</v>
      </c>
      <c r="AY155" s="18" t="s">
        <v>119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80</v>
      </c>
      <c r="BK155" s="226">
        <f>ROUND(I155*H155,2)</f>
        <v>0</v>
      </c>
      <c r="BL155" s="18" t="s">
        <v>126</v>
      </c>
      <c r="BM155" s="225" t="s">
        <v>8</v>
      </c>
    </row>
    <row r="156" s="2" customFormat="1">
      <c r="A156" s="39"/>
      <c r="B156" s="40"/>
      <c r="C156" s="41"/>
      <c r="D156" s="227" t="s">
        <v>127</v>
      </c>
      <c r="E156" s="41"/>
      <c r="F156" s="228" t="s">
        <v>165</v>
      </c>
      <c r="G156" s="41"/>
      <c r="H156" s="41"/>
      <c r="I156" s="229"/>
      <c r="J156" s="41"/>
      <c r="K156" s="41"/>
      <c r="L156" s="45"/>
      <c r="M156" s="230"/>
      <c r="N156" s="231"/>
      <c r="O156" s="92"/>
      <c r="P156" s="92"/>
      <c r="Q156" s="92"/>
      <c r="R156" s="92"/>
      <c r="S156" s="92"/>
      <c r="T156" s="92"/>
      <c r="U156" s="93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127</v>
      </c>
      <c r="AU156" s="18" t="s">
        <v>82</v>
      </c>
    </row>
    <row r="157" s="2" customFormat="1">
      <c r="A157" s="39"/>
      <c r="B157" s="40"/>
      <c r="C157" s="41"/>
      <c r="D157" s="232" t="s">
        <v>129</v>
      </c>
      <c r="E157" s="41"/>
      <c r="F157" s="233" t="s">
        <v>166</v>
      </c>
      <c r="G157" s="41"/>
      <c r="H157" s="41"/>
      <c r="I157" s="229"/>
      <c r="J157" s="41"/>
      <c r="K157" s="41"/>
      <c r="L157" s="45"/>
      <c r="M157" s="230"/>
      <c r="N157" s="231"/>
      <c r="O157" s="92"/>
      <c r="P157" s="92"/>
      <c r="Q157" s="92"/>
      <c r="R157" s="92"/>
      <c r="S157" s="92"/>
      <c r="T157" s="92"/>
      <c r="U157" s="93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129</v>
      </c>
      <c r="AU157" s="18" t="s">
        <v>82</v>
      </c>
    </row>
    <row r="158" s="15" customFormat="1">
      <c r="A158" s="15"/>
      <c r="B158" s="256"/>
      <c r="C158" s="257"/>
      <c r="D158" s="227" t="s">
        <v>131</v>
      </c>
      <c r="E158" s="258" t="s">
        <v>1</v>
      </c>
      <c r="F158" s="259" t="s">
        <v>167</v>
      </c>
      <c r="G158" s="257"/>
      <c r="H158" s="258" t="s">
        <v>1</v>
      </c>
      <c r="I158" s="260"/>
      <c r="J158" s="257"/>
      <c r="K158" s="257"/>
      <c r="L158" s="261"/>
      <c r="M158" s="262"/>
      <c r="N158" s="263"/>
      <c r="O158" s="263"/>
      <c r="P158" s="263"/>
      <c r="Q158" s="263"/>
      <c r="R158" s="263"/>
      <c r="S158" s="263"/>
      <c r="T158" s="263"/>
      <c r="U158" s="264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131</v>
      </c>
      <c r="AU158" s="265" t="s">
        <v>82</v>
      </c>
      <c r="AV158" s="15" t="s">
        <v>80</v>
      </c>
      <c r="AW158" s="15" t="s">
        <v>30</v>
      </c>
      <c r="AX158" s="15" t="s">
        <v>73</v>
      </c>
      <c r="AY158" s="265" t="s">
        <v>119</v>
      </c>
    </row>
    <row r="159" s="15" customFormat="1">
      <c r="A159" s="15"/>
      <c r="B159" s="256"/>
      <c r="C159" s="257"/>
      <c r="D159" s="227" t="s">
        <v>131</v>
      </c>
      <c r="E159" s="258" t="s">
        <v>1</v>
      </c>
      <c r="F159" s="259" t="s">
        <v>168</v>
      </c>
      <c r="G159" s="257"/>
      <c r="H159" s="258" t="s">
        <v>1</v>
      </c>
      <c r="I159" s="260"/>
      <c r="J159" s="257"/>
      <c r="K159" s="257"/>
      <c r="L159" s="261"/>
      <c r="M159" s="262"/>
      <c r="N159" s="263"/>
      <c r="O159" s="263"/>
      <c r="P159" s="263"/>
      <c r="Q159" s="263"/>
      <c r="R159" s="263"/>
      <c r="S159" s="263"/>
      <c r="T159" s="263"/>
      <c r="U159" s="264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131</v>
      </c>
      <c r="AU159" s="265" t="s">
        <v>82</v>
      </c>
      <c r="AV159" s="15" t="s">
        <v>80</v>
      </c>
      <c r="AW159" s="15" t="s">
        <v>30</v>
      </c>
      <c r="AX159" s="15" t="s">
        <v>73</v>
      </c>
      <c r="AY159" s="265" t="s">
        <v>119</v>
      </c>
    </row>
    <row r="160" s="13" customFormat="1">
      <c r="A160" s="13"/>
      <c r="B160" s="234"/>
      <c r="C160" s="235"/>
      <c r="D160" s="227" t="s">
        <v>131</v>
      </c>
      <c r="E160" s="236" t="s">
        <v>1</v>
      </c>
      <c r="F160" s="237" t="s">
        <v>169</v>
      </c>
      <c r="G160" s="235"/>
      <c r="H160" s="238">
        <v>36.299999999999997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2"/>
      <c r="U160" s="24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131</v>
      </c>
      <c r="AU160" s="244" t="s">
        <v>82</v>
      </c>
      <c r="AV160" s="13" t="s">
        <v>82</v>
      </c>
      <c r="AW160" s="13" t="s">
        <v>30</v>
      </c>
      <c r="AX160" s="13" t="s">
        <v>73</v>
      </c>
      <c r="AY160" s="244" t="s">
        <v>119</v>
      </c>
    </row>
    <row r="161" s="15" customFormat="1">
      <c r="A161" s="15"/>
      <c r="B161" s="256"/>
      <c r="C161" s="257"/>
      <c r="D161" s="227" t="s">
        <v>131</v>
      </c>
      <c r="E161" s="258" t="s">
        <v>1</v>
      </c>
      <c r="F161" s="259" t="s">
        <v>170</v>
      </c>
      <c r="G161" s="257"/>
      <c r="H161" s="258" t="s">
        <v>1</v>
      </c>
      <c r="I161" s="260"/>
      <c r="J161" s="257"/>
      <c r="K161" s="257"/>
      <c r="L161" s="261"/>
      <c r="M161" s="262"/>
      <c r="N161" s="263"/>
      <c r="O161" s="263"/>
      <c r="P161" s="263"/>
      <c r="Q161" s="263"/>
      <c r="R161" s="263"/>
      <c r="S161" s="263"/>
      <c r="T161" s="263"/>
      <c r="U161" s="264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131</v>
      </c>
      <c r="AU161" s="265" t="s">
        <v>82</v>
      </c>
      <c r="AV161" s="15" t="s">
        <v>80</v>
      </c>
      <c r="AW161" s="15" t="s">
        <v>30</v>
      </c>
      <c r="AX161" s="15" t="s">
        <v>73</v>
      </c>
      <c r="AY161" s="265" t="s">
        <v>119</v>
      </c>
    </row>
    <row r="162" s="13" customFormat="1">
      <c r="A162" s="13"/>
      <c r="B162" s="234"/>
      <c r="C162" s="235"/>
      <c r="D162" s="227" t="s">
        <v>131</v>
      </c>
      <c r="E162" s="236" t="s">
        <v>1</v>
      </c>
      <c r="F162" s="237" t="s">
        <v>171</v>
      </c>
      <c r="G162" s="235"/>
      <c r="H162" s="238">
        <v>9.5039999999999996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2"/>
      <c r="U162" s="24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131</v>
      </c>
      <c r="AU162" s="244" t="s">
        <v>82</v>
      </c>
      <c r="AV162" s="13" t="s">
        <v>82</v>
      </c>
      <c r="AW162" s="13" t="s">
        <v>30</v>
      </c>
      <c r="AX162" s="13" t="s">
        <v>73</v>
      </c>
      <c r="AY162" s="244" t="s">
        <v>119</v>
      </c>
    </row>
    <row r="163" s="13" customFormat="1">
      <c r="A163" s="13"/>
      <c r="B163" s="234"/>
      <c r="C163" s="235"/>
      <c r="D163" s="227" t="s">
        <v>131</v>
      </c>
      <c r="E163" s="236" t="s">
        <v>1</v>
      </c>
      <c r="F163" s="237" t="s">
        <v>172</v>
      </c>
      <c r="G163" s="235"/>
      <c r="H163" s="238">
        <v>21.175000000000001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2"/>
      <c r="U163" s="24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131</v>
      </c>
      <c r="AU163" s="244" t="s">
        <v>82</v>
      </c>
      <c r="AV163" s="13" t="s">
        <v>82</v>
      </c>
      <c r="AW163" s="13" t="s">
        <v>30</v>
      </c>
      <c r="AX163" s="13" t="s">
        <v>73</v>
      </c>
      <c r="AY163" s="244" t="s">
        <v>119</v>
      </c>
    </row>
    <row r="164" s="15" customFormat="1">
      <c r="A164" s="15"/>
      <c r="B164" s="256"/>
      <c r="C164" s="257"/>
      <c r="D164" s="227" t="s">
        <v>131</v>
      </c>
      <c r="E164" s="258" t="s">
        <v>1</v>
      </c>
      <c r="F164" s="259" t="s">
        <v>173</v>
      </c>
      <c r="G164" s="257"/>
      <c r="H164" s="258" t="s">
        <v>1</v>
      </c>
      <c r="I164" s="260"/>
      <c r="J164" s="257"/>
      <c r="K164" s="257"/>
      <c r="L164" s="261"/>
      <c r="M164" s="262"/>
      <c r="N164" s="263"/>
      <c r="O164" s="263"/>
      <c r="P164" s="263"/>
      <c r="Q164" s="263"/>
      <c r="R164" s="263"/>
      <c r="S164" s="263"/>
      <c r="T164" s="263"/>
      <c r="U164" s="264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131</v>
      </c>
      <c r="AU164" s="265" t="s">
        <v>82</v>
      </c>
      <c r="AV164" s="15" t="s">
        <v>80</v>
      </c>
      <c r="AW164" s="15" t="s">
        <v>30</v>
      </c>
      <c r="AX164" s="15" t="s">
        <v>73</v>
      </c>
      <c r="AY164" s="265" t="s">
        <v>119</v>
      </c>
    </row>
    <row r="165" s="13" customFormat="1">
      <c r="A165" s="13"/>
      <c r="B165" s="234"/>
      <c r="C165" s="235"/>
      <c r="D165" s="227" t="s">
        <v>131</v>
      </c>
      <c r="E165" s="236" t="s">
        <v>1</v>
      </c>
      <c r="F165" s="237" t="s">
        <v>174</v>
      </c>
      <c r="G165" s="235"/>
      <c r="H165" s="238">
        <v>13.914999999999999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2"/>
      <c r="U165" s="24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131</v>
      </c>
      <c r="AU165" s="244" t="s">
        <v>82</v>
      </c>
      <c r="AV165" s="13" t="s">
        <v>82</v>
      </c>
      <c r="AW165" s="13" t="s">
        <v>30</v>
      </c>
      <c r="AX165" s="13" t="s">
        <v>73</v>
      </c>
      <c r="AY165" s="244" t="s">
        <v>119</v>
      </c>
    </row>
    <row r="166" s="15" customFormat="1">
      <c r="A166" s="15"/>
      <c r="B166" s="256"/>
      <c r="C166" s="257"/>
      <c r="D166" s="227" t="s">
        <v>131</v>
      </c>
      <c r="E166" s="258" t="s">
        <v>1</v>
      </c>
      <c r="F166" s="259" t="s">
        <v>175</v>
      </c>
      <c r="G166" s="257"/>
      <c r="H166" s="258" t="s">
        <v>1</v>
      </c>
      <c r="I166" s="260"/>
      <c r="J166" s="257"/>
      <c r="K166" s="257"/>
      <c r="L166" s="261"/>
      <c r="M166" s="262"/>
      <c r="N166" s="263"/>
      <c r="O166" s="263"/>
      <c r="P166" s="263"/>
      <c r="Q166" s="263"/>
      <c r="R166" s="263"/>
      <c r="S166" s="263"/>
      <c r="T166" s="263"/>
      <c r="U166" s="264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131</v>
      </c>
      <c r="AU166" s="265" t="s">
        <v>82</v>
      </c>
      <c r="AV166" s="15" t="s">
        <v>80</v>
      </c>
      <c r="AW166" s="15" t="s">
        <v>30</v>
      </c>
      <c r="AX166" s="15" t="s">
        <v>73</v>
      </c>
      <c r="AY166" s="265" t="s">
        <v>119</v>
      </c>
    </row>
    <row r="167" s="13" customFormat="1">
      <c r="A167" s="13"/>
      <c r="B167" s="234"/>
      <c r="C167" s="235"/>
      <c r="D167" s="227" t="s">
        <v>131</v>
      </c>
      <c r="E167" s="236" t="s">
        <v>1</v>
      </c>
      <c r="F167" s="237" t="s">
        <v>176</v>
      </c>
      <c r="G167" s="235"/>
      <c r="H167" s="238">
        <v>5.2000000000000002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2"/>
      <c r="U167" s="24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131</v>
      </c>
      <c r="AU167" s="244" t="s">
        <v>82</v>
      </c>
      <c r="AV167" s="13" t="s">
        <v>82</v>
      </c>
      <c r="AW167" s="13" t="s">
        <v>30</v>
      </c>
      <c r="AX167" s="13" t="s">
        <v>73</v>
      </c>
      <c r="AY167" s="244" t="s">
        <v>119</v>
      </c>
    </row>
    <row r="168" s="13" customFormat="1">
      <c r="A168" s="13"/>
      <c r="B168" s="234"/>
      <c r="C168" s="235"/>
      <c r="D168" s="227" t="s">
        <v>131</v>
      </c>
      <c r="E168" s="236" t="s">
        <v>1</v>
      </c>
      <c r="F168" s="237" t="s">
        <v>177</v>
      </c>
      <c r="G168" s="235"/>
      <c r="H168" s="238">
        <v>2.7999999999999998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2"/>
      <c r="U168" s="24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131</v>
      </c>
      <c r="AU168" s="244" t="s">
        <v>82</v>
      </c>
      <c r="AV168" s="13" t="s">
        <v>82</v>
      </c>
      <c r="AW168" s="13" t="s">
        <v>30</v>
      </c>
      <c r="AX168" s="13" t="s">
        <v>73</v>
      </c>
      <c r="AY168" s="244" t="s">
        <v>119</v>
      </c>
    </row>
    <row r="169" s="13" customFormat="1">
      <c r="A169" s="13"/>
      <c r="B169" s="234"/>
      <c r="C169" s="235"/>
      <c r="D169" s="227" t="s">
        <v>131</v>
      </c>
      <c r="E169" s="236" t="s">
        <v>1</v>
      </c>
      <c r="F169" s="237" t="s">
        <v>178</v>
      </c>
      <c r="G169" s="235"/>
      <c r="H169" s="238">
        <v>2.3999999999999999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2"/>
      <c r="U169" s="24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131</v>
      </c>
      <c r="AU169" s="244" t="s">
        <v>82</v>
      </c>
      <c r="AV169" s="13" t="s">
        <v>82</v>
      </c>
      <c r="AW169" s="13" t="s">
        <v>30</v>
      </c>
      <c r="AX169" s="13" t="s">
        <v>73</v>
      </c>
      <c r="AY169" s="244" t="s">
        <v>119</v>
      </c>
    </row>
    <row r="170" s="13" customFormat="1">
      <c r="A170" s="13"/>
      <c r="B170" s="234"/>
      <c r="C170" s="235"/>
      <c r="D170" s="227" t="s">
        <v>131</v>
      </c>
      <c r="E170" s="236" t="s">
        <v>1</v>
      </c>
      <c r="F170" s="237" t="s">
        <v>178</v>
      </c>
      <c r="G170" s="235"/>
      <c r="H170" s="238">
        <v>2.3999999999999999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2"/>
      <c r="U170" s="24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131</v>
      </c>
      <c r="AU170" s="244" t="s">
        <v>82</v>
      </c>
      <c r="AV170" s="13" t="s">
        <v>82</v>
      </c>
      <c r="AW170" s="13" t="s">
        <v>30</v>
      </c>
      <c r="AX170" s="13" t="s">
        <v>73</v>
      </c>
      <c r="AY170" s="244" t="s">
        <v>119</v>
      </c>
    </row>
    <row r="171" s="15" customFormat="1">
      <c r="A171" s="15"/>
      <c r="B171" s="256"/>
      <c r="C171" s="257"/>
      <c r="D171" s="227" t="s">
        <v>131</v>
      </c>
      <c r="E171" s="258" t="s">
        <v>1</v>
      </c>
      <c r="F171" s="259" t="s">
        <v>179</v>
      </c>
      <c r="G171" s="257"/>
      <c r="H171" s="258" t="s">
        <v>1</v>
      </c>
      <c r="I171" s="260"/>
      <c r="J171" s="257"/>
      <c r="K171" s="257"/>
      <c r="L171" s="261"/>
      <c r="M171" s="262"/>
      <c r="N171" s="263"/>
      <c r="O171" s="263"/>
      <c r="P171" s="263"/>
      <c r="Q171" s="263"/>
      <c r="R171" s="263"/>
      <c r="S171" s="263"/>
      <c r="T171" s="263"/>
      <c r="U171" s="264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131</v>
      </c>
      <c r="AU171" s="265" t="s">
        <v>82</v>
      </c>
      <c r="AV171" s="15" t="s">
        <v>80</v>
      </c>
      <c r="AW171" s="15" t="s">
        <v>30</v>
      </c>
      <c r="AX171" s="15" t="s">
        <v>73</v>
      </c>
      <c r="AY171" s="265" t="s">
        <v>119</v>
      </c>
    </row>
    <row r="172" s="15" customFormat="1">
      <c r="A172" s="15"/>
      <c r="B172" s="256"/>
      <c r="C172" s="257"/>
      <c r="D172" s="227" t="s">
        <v>131</v>
      </c>
      <c r="E172" s="258" t="s">
        <v>1</v>
      </c>
      <c r="F172" s="259" t="s">
        <v>180</v>
      </c>
      <c r="G172" s="257"/>
      <c r="H172" s="258" t="s">
        <v>1</v>
      </c>
      <c r="I172" s="260"/>
      <c r="J172" s="257"/>
      <c r="K172" s="257"/>
      <c r="L172" s="261"/>
      <c r="M172" s="262"/>
      <c r="N172" s="263"/>
      <c r="O172" s="263"/>
      <c r="P172" s="263"/>
      <c r="Q172" s="263"/>
      <c r="R172" s="263"/>
      <c r="S172" s="263"/>
      <c r="T172" s="263"/>
      <c r="U172" s="264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131</v>
      </c>
      <c r="AU172" s="265" t="s">
        <v>82</v>
      </c>
      <c r="AV172" s="15" t="s">
        <v>80</v>
      </c>
      <c r="AW172" s="15" t="s">
        <v>30</v>
      </c>
      <c r="AX172" s="15" t="s">
        <v>73</v>
      </c>
      <c r="AY172" s="265" t="s">
        <v>119</v>
      </c>
    </row>
    <row r="173" s="13" customFormat="1">
      <c r="A173" s="13"/>
      <c r="B173" s="234"/>
      <c r="C173" s="235"/>
      <c r="D173" s="227" t="s">
        <v>131</v>
      </c>
      <c r="E173" s="236" t="s">
        <v>1</v>
      </c>
      <c r="F173" s="237" t="s">
        <v>181</v>
      </c>
      <c r="G173" s="235"/>
      <c r="H173" s="238">
        <v>-0.78500000000000003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2"/>
      <c r="U173" s="24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131</v>
      </c>
      <c r="AU173" s="244" t="s">
        <v>82</v>
      </c>
      <c r="AV173" s="13" t="s">
        <v>82</v>
      </c>
      <c r="AW173" s="13" t="s">
        <v>30</v>
      </c>
      <c r="AX173" s="13" t="s">
        <v>73</v>
      </c>
      <c r="AY173" s="244" t="s">
        <v>119</v>
      </c>
    </row>
    <row r="174" s="15" customFormat="1">
      <c r="A174" s="15"/>
      <c r="B174" s="256"/>
      <c r="C174" s="257"/>
      <c r="D174" s="227" t="s">
        <v>131</v>
      </c>
      <c r="E174" s="258" t="s">
        <v>1</v>
      </c>
      <c r="F174" s="259" t="s">
        <v>182</v>
      </c>
      <c r="G174" s="257"/>
      <c r="H174" s="258" t="s">
        <v>1</v>
      </c>
      <c r="I174" s="260"/>
      <c r="J174" s="257"/>
      <c r="K174" s="257"/>
      <c r="L174" s="261"/>
      <c r="M174" s="262"/>
      <c r="N174" s="263"/>
      <c r="O174" s="263"/>
      <c r="P174" s="263"/>
      <c r="Q174" s="263"/>
      <c r="R174" s="263"/>
      <c r="S174" s="263"/>
      <c r="T174" s="263"/>
      <c r="U174" s="264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131</v>
      </c>
      <c r="AU174" s="265" t="s">
        <v>82</v>
      </c>
      <c r="AV174" s="15" t="s">
        <v>80</v>
      </c>
      <c r="AW174" s="15" t="s">
        <v>30</v>
      </c>
      <c r="AX174" s="15" t="s">
        <v>73</v>
      </c>
      <c r="AY174" s="265" t="s">
        <v>119</v>
      </c>
    </row>
    <row r="175" s="13" customFormat="1">
      <c r="A175" s="13"/>
      <c r="B175" s="234"/>
      <c r="C175" s="235"/>
      <c r="D175" s="227" t="s">
        <v>131</v>
      </c>
      <c r="E175" s="236" t="s">
        <v>1</v>
      </c>
      <c r="F175" s="237" t="s">
        <v>183</v>
      </c>
      <c r="G175" s="235"/>
      <c r="H175" s="238">
        <v>-0.879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2"/>
      <c r="U175" s="24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131</v>
      </c>
      <c r="AU175" s="244" t="s">
        <v>82</v>
      </c>
      <c r="AV175" s="13" t="s">
        <v>82</v>
      </c>
      <c r="AW175" s="13" t="s">
        <v>30</v>
      </c>
      <c r="AX175" s="13" t="s">
        <v>73</v>
      </c>
      <c r="AY175" s="244" t="s">
        <v>119</v>
      </c>
    </row>
    <row r="176" s="15" customFormat="1">
      <c r="A176" s="15"/>
      <c r="B176" s="256"/>
      <c r="C176" s="257"/>
      <c r="D176" s="227" t="s">
        <v>131</v>
      </c>
      <c r="E176" s="258" t="s">
        <v>1</v>
      </c>
      <c r="F176" s="259" t="s">
        <v>184</v>
      </c>
      <c r="G176" s="257"/>
      <c r="H176" s="258" t="s">
        <v>1</v>
      </c>
      <c r="I176" s="260"/>
      <c r="J176" s="257"/>
      <c r="K176" s="257"/>
      <c r="L176" s="261"/>
      <c r="M176" s="262"/>
      <c r="N176" s="263"/>
      <c r="O176" s="263"/>
      <c r="P176" s="263"/>
      <c r="Q176" s="263"/>
      <c r="R176" s="263"/>
      <c r="S176" s="263"/>
      <c r="T176" s="263"/>
      <c r="U176" s="264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131</v>
      </c>
      <c r="AU176" s="265" t="s">
        <v>82</v>
      </c>
      <c r="AV176" s="15" t="s">
        <v>80</v>
      </c>
      <c r="AW176" s="15" t="s">
        <v>30</v>
      </c>
      <c r="AX176" s="15" t="s">
        <v>73</v>
      </c>
      <c r="AY176" s="265" t="s">
        <v>119</v>
      </c>
    </row>
    <row r="177" s="13" customFormat="1">
      <c r="A177" s="13"/>
      <c r="B177" s="234"/>
      <c r="C177" s="235"/>
      <c r="D177" s="227" t="s">
        <v>131</v>
      </c>
      <c r="E177" s="236" t="s">
        <v>1</v>
      </c>
      <c r="F177" s="237" t="s">
        <v>185</v>
      </c>
      <c r="G177" s="235"/>
      <c r="H177" s="238">
        <v>-6.2169999999999996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2"/>
      <c r="U177" s="24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131</v>
      </c>
      <c r="AU177" s="244" t="s">
        <v>82</v>
      </c>
      <c r="AV177" s="13" t="s">
        <v>82</v>
      </c>
      <c r="AW177" s="13" t="s">
        <v>30</v>
      </c>
      <c r="AX177" s="13" t="s">
        <v>73</v>
      </c>
      <c r="AY177" s="244" t="s">
        <v>119</v>
      </c>
    </row>
    <row r="178" s="14" customFormat="1">
      <c r="A178" s="14"/>
      <c r="B178" s="245"/>
      <c r="C178" s="246"/>
      <c r="D178" s="227" t="s">
        <v>131</v>
      </c>
      <c r="E178" s="247" t="s">
        <v>1</v>
      </c>
      <c r="F178" s="248" t="s">
        <v>133</v>
      </c>
      <c r="G178" s="246"/>
      <c r="H178" s="249">
        <v>85.813000000000017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3"/>
      <c r="U178" s="25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131</v>
      </c>
      <c r="AU178" s="255" t="s">
        <v>82</v>
      </c>
      <c r="AV178" s="14" t="s">
        <v>126</v>
      </c>
      <c r="AW178" s="14" t="s">
        <v>30</v>
      </c>
      <c r="AX178" s="14" t="s">
        <v>80</v>
      </c>
      <c r="AY178" s="255" t="s">
        <v>119</v>
      </c>
    </row>
    <row r="179" s="2" customFormat="1" ht="24.15" customHeight="1">
      <c r="A179" s="39"/>
      <c r="B179" s="40"/>
      <c r="C179" s="214" t="s">
        <v>186</v>
      </c>
      <c r="D179" s="214" t="s">
        <v>121</v>
      </c>
      <c r="E179" s="215" t="s">
        <v>187</v>
      </c>
      <c r="F179" s="216" t="s">
        <v>188</v>
      </c>
      <c r="G179" s="217" t="s">
        <v>164</v>
      </c>
      <c r="H179" s="218">
        <v>6.5999999999999996</v>
      </c>
      <c r="I179" s="219"/>
      <c r="J179" s="220">
        <f>ROUND(I179*H179,2)</f>
        <v>0</v>
      </c>
      <c r="K179" s="216" t="s">
        <v>125</v>
      </c>
      <c r="L179" s="45"/>
      <c r="M179" s="221" t="s">
        <v>1</v>
      </c>
      <c r="N179" s="222" t="s">
        <v>38</v>
      </c>
      <c r="O179" s="92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3">
        <f>S179*H179</f>
        <v>0</v>
      </c>
      <c r="U179" s="224" t="s">
        <v>1</v>
      </c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126</v>
      </c>
      <c r="AT179" s="225" t="s">
        <v>121</v>
      </c>
      <c r="AU179" s="225" t="s">
        <v>82</v>
      </c>
      <c r="AY179" s="18" t="s">
        <v>119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80</v>
      </c>
      <c r="BK179" s="226">
        <f>ROUND(I179*H179,2)</f>
        <v>0</v>
      </c>
      <c r="BL179" s="18" t="s">
        <v>126</v>
      </c>
      <c r="BM179" s="225" t="s">
        <v>189</v>
      </c>
    </row>
    <row r="180" s="2" customFormat="1">
      <c r="A180" s="39"/>
      <c r="B180" s="40"/>
      <c r="C180" s="41"/>
      <c r="D180" s="227" t="s">
        <v>127</v>
      </c>
      <c r="E180" s="41"/>
      <c r="F180" s="228" t="s">
        <v>190</v>
      </c>
      <c r="G180" s="41"/>
      <c r="H180" s="41"/>
      <c r="I180" s="229"/>
      <c r="J180" s="41"/>
      <c r="K180" s="41"/>
      <c r="L180" s="45"/>
      <c r="M180" s="230"/>
      <c r="N180" s="231"/>
      <c r="O180" s="92"/>
      <c r="P180" s="92"/>
      <c r="Q180" s="92"/>
      <c r="R180" s="92"/>
      <c r="S180" s="92"/>
      <c r="T180" s="92"/>
      <c r="U180" s="93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127</v>
      </c>
      <c r="AU180" s="18" t="s">
        <v>82</v>
      </c>
    </row>
    <row r="181" s="2" customFormat="1">
      <c r="A181" s="39"/>
      <c r="B181" s="40"/>
      <c r="C181" s="41"/>
      <c r="D181" s="232" t="s">
        <v>129</v>
      </c>
      <c r="E181" s="41"/>
      <c r="F181" s="233" t="s">
        <v>191</v>
      </c>
      <c r="G181" s="41"/>
      <c r="H181" s="41"/>
      <c r="I181" s="229"/>
      <c r="J181" s="41"/>
      <c r="K181" s="41"/>
      <c r="L181" s="45"/>
      <c r="M181" s="230"/>
      <c r="N181" s="231"/>
      <c r="O181" s="92"/>
      <c r="P181" s="92"/>
      <c r="Q181" s="92"/>
      <c r="R181" s="92"/>
      <c r="S181" s="92"/>
      <c r="T181" s="92"/>
      <c r="U181" s="93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129</v>
      </c>
      <c r="AU181" s="18" t="s">
        <v>82</v>
      </c>
    </row>
    <row r="182" s="13" customFormat="1">
      <c r="A182" s="13"/>
      <c r="B182" s="234"/>
      <c r="C182" s="235"/>
      <c r="D182" s="227" t="s">
        <v>131</v>
      </c>
      <c r="E182" s="236" t="s">
        <v>1</v>
      </c>
      <c r="F182" s="237" t="s">
        <v>192</v>
      </c>
      <c r="G182" s="235"/>
      <c r="H182" s="238">
        <v>4.4000000000000004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2"/>
      <c r="U182" s="24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131</v>
      </c>
      <c r="AU182" s="244" t="s">
        <v>82</v>
      </c>
      <c r="AV182" s="13" t="s">
        <v>82</v>
      </c>
      <c r="AW182" s="13" t="s">
        <v>30</v>
      </c>
      <c r="AX182" s="13" t="s">
        <v>73</v>
      </c>
      <c r="AY182" s="244" t="s">
        <v>119</v>
      </c>
    </row>
    <row r="183" s="13" customFormat="1">
      <c r="A183" s="13"/>
      <c r="B183" s="234"/>
      <c r="C183" s="235"/>
      <c r="D183" s="227" t="s">
        <v>131</v>
      </c>
      <c r="E183" s="236" t="s">
        <v>1</v>
      </c>
      <c r="F183" s="237" t="s">
        <v>193</v>
      </c>
      <c r="G183" s="235"/>
      <c r="H183" s="238">
        <v>2.2000000000000002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2"/>
      <c r="U183" s="24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131</v>
      </c>
      <c r="AU183" s="244" t="s">
        <v>82</v>
      </c>
      <c r="AV183" s="13" t="s">
        <v>82</v>
      </c>
      <c r="AW183" s="13" t="s">
        <v>30</v>
      </c>
      <c r="AX183" s="13" t="s">
        <v>73</v>
      </c>
      <c r="AY183" s="244" t="s">
        <v>119</v>
      </c>
    </row>
    <row r="184" s="14" customFormat="1">
      <c r="A184" s="14"/>
      <c r="B184" s="245"/>
      <c r="C184" s="246"/>
      <c r="D184" s="227" t="s">
        <v>131</v>
      </c>
      <c r="E184" s="247" t="s">
        <v>1</v>
      </c>
      <c r="F184" s="248" t="s">
        <v>133</v>
      </c>
      <c r="G184" s="246"/>
      <c r="H184" s="249">
        <v>6.6000000000000005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3"/>
      <c r="U184" s="25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131</v>
      </c>
      <c r="AU184" s="255" t="s">
        <v>82</v>
      </c>
      <c r="AV184" s="14" t="s">
        <v>126</v>
      </c>
      <c r="AW184" s="14" t="s">
        <v>30</v>
      </c>
      <c r="AX184" s="14" t="s">
        <v>80</v>
      </c>
      <c r="AY184" s="255" t="s">
        <v>119</v>
      </c>
    </row>
    <row r="185" s="2" customFormat="1" ht="37.8" customHeight="1">
      <c r="A185" s="39"/>
      <c r="B185" s="40"/>
      <c r="C185" s="214" t="s">
        <v>149</v>
      </c>
      <c r="D185" s="214" t="s">
        <v>121</v>
      </c>
      <c r="E185" s="215" t="s">
        <v>194</v>
      </c>
      <c r="F185" s="216" t="s">
        <v>195</v>
      </c>
      <c r="G185" s="217" t="s">
        <v>164</v>
      </c>
      <c r="H185" s="218">
        <v>85.813000000000002</v>
      </c>
      <c r="I185" s="219"/>
      <c r="J185" s="220">
        <f>ROUND(I185*H185,2)</f>
        <v>0</v>
      </c>
      <c r="K185" s="216" t="s">
        <v>125</v>
      </c>
      <c r="L185" s="45"/>
      <c r="M185" s="221" t="s">
        <v>1</v>
      </c>
      <c r="N185" s="222" t="s">
        <v>38</v>
      </c>
      <c r="O185" s="92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3">
        <f>S185*H185</f>
        <v>0</v>
      </c>
      <c r="U185" s="224" t="s">
        <v>1</v>
      </c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126</v>
      </c>
      <c r="AT185" s="225" t="s">
        <v>121</v>
      </c>
      <c r="AU185" s="225" t="s">
        <v>82</v>
      </c>
      <c r="AY185" s="18" t="s">
        <v>119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80</v>
      </c>
      <c r="BK185" s="226">
        <f>ROUND(I185*H185,2)</f>
        <v>0</v>
      </c>
      <c r="BL185" s="18" t="s">
        <v>126</v>
      </c>
      <c r="BM185" s="225" t="s">
        <v>196</v>
      </c>
    </row>
    <row r="186" s="2" customFormat="1">
      <c r="A186" s="39"/>
      <c r="B186" s="40"/>
      <c r="C186" s="41"/>
      <c r="D186" s="227" t="s">
        <v>127</v>
      </c>
      <c r="E186" s="41"/>
      <c r="F186" s="228" t="s">
        <v>197</v>
      </c>
      <c r="G186" s="41"/>
      <c r="H186" s="41"/>
      <c r="I186" s="229"/>
      <c r="J186" s="41"/>
      <c r="K186" s="41"/>
      <c r="L186" s="45"/>
      <c r="M186" s="230"/>
      <c r="N186" s="231"/>
      <c r="O186" s="92"/>
      <c r="P186" s="92"/>
      <c r="Q186" s="92"/>
      <c r="R186" s="92"/>
      <c r="S186" s="92"/>
      <c r="T186" s="92"/>
      <c r="U186" s="93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127</v>
      </c>
      <c r="AU186" s="18" t="s">
        <v>82</v>
      </c>
    </row>
    <row r="187" s="2" customFormat="1">
      <c r="A187" s="39"/>
      <c r="B187" s="40"/>
      <c r="C187" s="41"/>
      <c r="D187" s="232" t="s">
        <v>129</v>
      </c>
      <c r="E187" s="41"/>
      <c r="F187" s="233" t="s">
        <v>198</v>
      </c>
      <c r="G187" s="41"/>
      <c r="H187" s="41"/>
      <c r="I187" s="229"/>
      <c r="J187" s="41"/>
      <c r="K187" s="41"/>
      <c r="L187" s="45"/>
      <c r="M187" s="230"/>
      <c r="N187" s="231"/>
      <c r="O187" s="92"/>
      <c r="P187" s="92"/>
      <c r="Q187" s="92"/>
      <c r="R187" s="92"/>
      <c r="S187" s="92"/>
      <c r="T187" s="92"/>
      <c r="U187" s="93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129</v>
      </c>
      <c r="AU187" s="18" t="s">
        <v>82</v>
      </c>
    </row>
    <row r="188" s="15" customFormat="1">
      <c r="A188" s="15"/>
      <c r="B188" s="256"/>
      <c r="C188" s="257"/>
      <c r="D188" s="227" t="s">
        <v>131</v>
      </c>
      <c r="E188" s="258" t="s">
        <v>1</v>
      </c>
      <c r="F188" s="259" t="s">
        <v>199</v>
      </c>
      <c r="G188" s="257"/>
      <c r="H188" s="258" t="s">
        <v>1</v>
      </c>
      <c r="I188" s="260"/>
      <c r="J188" s="257"/>
      <c r="K188" s="257"/>
      <c r="L188" s="261"/>
      <c r="M188" s="262"/>
      <c r="N188" s="263"/>
      <c r="O188" s="263"/>
      <c r="P188" s="263"/>
      <c r="Q188" s="263"/>
      <c r="R188" s="263"/>
      <c r="S188" s="263"/>
      <c r="T188" s="263"/>
      <c r="U188" s="264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131</v>
      </c>
      <c r="AU188" s="265" t="s">
        <v>82</v>
      </c>
      <c r="AV188" s="15" t="s">
        <v>80</v>
      </c>
      <c r="AW188" s="15" t="s">
        <v>30</v>
      </c>
      <c r="AX188" s="15" t="s">
        <v>73</v>
      </c>
      <c r="AY188" s="265" t="s">
        <v>119</v>
      </c>
    </row>
    <row r="189" s="13" customFormat="1">
      <c r="A189" s="13"/>
      <c r="B189" s="234"/>
      <c r="C189" s="235"/>
      <c r="D189" s="227" t="s">
        <v>131</v>
      </c>
      <c r="E189" s="236" t="s">
        <v>1</v>
      </c>
      <c r="F189" s="237" t="s">
        <v>200</v>
      </c>
      <c r="G189" s="235"/>
      <c r="H189" s="238">
        <v>85.813000000000002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2"/>
      <c r="U189" s="24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131</v>
      </c>
      <c r="AU189" s="244" t="s">
        <v>82</v>
      </c>
      <c r="AV189" s="13" t="s">
        <v>82</v>
      </c>
      <c r="AW189" s="13" t="s">
        <v>30</v>
      </c>
      <c r="AX189" s="13" t="s">
        <v>73</v>
      </c>
      <c r="AY189" s="244" t="s">
        <v>119</v>
      </c>
    </row>
    <row r="190" s="14" customFormat="1">
      <c r="A190" s="14"/>
      <c r="B190" s="245"/>
      <c r="C190" s="246"/>
      <c r="D190" s="227" t="s">
        <v>131</v>
      </c>
      <c r="E190" s="247" t="s">
        <v>1</v>
      </c>
      <c r="F190" s="248" t="s">
        <v>133</v>
      </c>
      <c r="G190" s="246"/>
      <c r="H190" s="249">
        <v>85.813000000000002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3"/>
      <c r="U190" s="25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131</v>
      </c>
      <c r="AU190" s="255" t="s">
        <v>82</v>
      </c>
      <c r="AV190" s="14" t="s">
        <v>126</v>
      </c>
      <c r="AW190" s="14" t="s">
        <v>30</v>
      </c>
      <c r="AX190" s="14" t="s">
        <v>80</v>
      </c>
      <c r="AY190" s="255" t="s">
        <v>119</v>
      </c>
    </row>
    <row r="191" s="2" customFormat="1" ht="33" customHeight="1">
      <c r="A191" s="39"/>
      <c r="B191" s="40"/>
      <c r="C191" s="214" t="s">
        <v>201</v>
      </c>
      <c r="D191" s="214" t="s">
        <v>121</v>
      </c>
      <c r="E191" s="215" t="s">
        <v>202</v>
      </c>
      <c r="F191" s="216" t="s">
        <v>203</v>
      </c>
      <c r="G191" s="217" t="s">
        <v>204</v>
      </c>
      <c r="H191" s="218">
        <v>137.30099999999999</v>
      </c>
      <c r="I191" s="219"/>
      <c r="J191" s="220">
        <f>ROUND(I191*H191,2)</f>
        <v>0</v>
      </c>
      <c r="K191" s="216" t="s">
        <v>125</v>
      </c>
      <c r="L191" s="45"/>
      <c r="M191" s="221" t="s">
        <v>1</v>
      </c>
      <c r="N191" s="222" t="s">
        <v>38</v>
      </c>
      <c r="O191" s="92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3">
        <f>S191*H191</f>
        <v>0</v>
      </c>
      <c r="U191" s="224" t="s">
        <v>1</v>
      </c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126</v>
      </c>
      <c r="AT191" s="225" t="s">
        <v>121</v>
      </c>
      <c r="AU191" s="225" t="s">
        <v>82</v>
      </c>
      <c r="AY191" s="18" t="s">
        <v>119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80</v>
      </c>
      <c r="BK191" s="226">
        <f>ROUND(I191*H191,2)</f>
        <v>0</v>
      </c>
      <c r="BL191" s="18" t="s">
        <v>126</v>
      </c>
      <c r="BM191" s="225" t="s">
        <v>205</v>
      </c>
    </row>
    <row r="192" s="2" customFormat="1">
      <c r="A192" s="39"/>
      <c r="B192" s="40"/>
      <c r="C192" s="41"/>
      <c r="D192" s="227" t="s">
        <v>127</v>
      </c>
      <c r="E192" s="41"/>
      <c r="F192" s="228" t="s">
        <v>206</v>
      </c>
      <c r="G192" s="41"/>
      <c r="H192" s="41"/>
      <c r="I192" s="229"/>
      <c r="J192" s="41"/>
      <c r="K192" s="41"/>
      <c r="L192" s="45"/>
      <c r="M192" s="230"/>
      <c r="N192" s="231"/>
      <c r="O192" s="92"/>
      <c r="P192" s="92"/>
      <c r="Q192" s="92"/>
      <c r="R192" s="92"/>
      <c r="S192" s="92"/>
      <c r="T192" s="92"/>
      <c r="U192" s="93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127</v>
      </c>
      <c r="AU192" s="18" t="s">
        <v>82</v>
      </c>
    </row>
    <row r="193" s="2" customFormat="1">
      <c r="A193" s="39"/>
      <c r="B193" s="40"/>
      <c r="C193" s="41"/>
      <c r="D193" s="232" t="s">
        <v>129</v>
      </c>
      <c r="E193" s="41"/>
      <c r="F193" s="233" t="s">
        <v>207</v>
      </c>
      <c r="G193" s="41"/>
      <c r="H193" s="41"/>
      <c r="I193" s="229"/>
      <c r="J193" s="41"/>
      <c r="K193" s="41"/>
      <c r="L193" s="45"/>
      <c r="M193" s="230"/>
      <c r="N193" s="231"/>
      <c r="O193" s="92"/>
      <c r="P193" s="92"/>
      <c r="Q193" s="92"/>
      <c r="R193" s="92"/>
      <c r="S193" s="92"/>
      <c r="T193" s="92"/>
      <c r="U193" s="93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129</v>
      </c>
      <c r="AU193" s="18" t="s">
        <v>82</v>
      </c>
    </row>
    <row r="194" s="13" customFormat="1">
      <c r="A194" s="13"/>
      <c r="B194" s="234"/>
      <c r="C194" s="235"/>
      <c r="D194" s="227" t="s">
        <v>131</v>
      </c>
      <c r="E194" s="236" t="s">
        <v>1</v>
      </c>
      <c r="F194" s="237" t="s">
        <v>208</v>
      </c>
      <c r="G194" s="235"/>
      <c r="H194" s="238">
        <v>137.30099999999999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2"/>
      <c r="U194" s="24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131</v>
      </c>
      <c r="AU194" s="244" t="s">
        <v>82</v>
      </c>
      <c r="AV194" s="13" t="s">
        <v>82</v>
      </c>
      <c r="AW194" s="13" t="s">
        <v>30</v>
      </c>
      <c r="AX194" s="13" t="s">
        <v>73</v>
      </c>
      <c r="AY194" s="244" t="s">
        <v>119</v>
      </c>
    </row>
    <row r="195" s="14" customFormat="1">
      <c r="A195" s="14"/>
      <c r="B195" s="245"/>
      <c r="C195" s="246"/>
      <c r="D195" s="227" t="s">
        <v>131</v>
      </c>
      <c r="E195" s="247" t="s">
        <v>1</v>
      </c>
      <c r="F195" s="248" t="s">
        <v>133</v>
      </c>
      <c r="G195" s="246"/>
      <c r="H195" s="249">
        <v>137.30099999999999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3"/>
      <c r="U195" s="25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131</v>
      </c>
      <c r="AU195" s="255" t="s">
        <v>82</v>
      </c>
      <c r="AV195" s="14" t="s">
        <v>126</v>
      </c>
      <c r="AW195" s="14" t="s">
        <v>30</v>
      </c>
      <c r="AX195" s="14" t="s">
        <v>80</v>
      </c>
      <c r="AY195" s="255" t="s">
        <v>119</v>
      </c>
    </row>
    <row r="196" s="2" customFormat="1" ht="16.5" customHeight="1">
      <c r="A196" s="39"/>
      <c r="B196" s="40"/>
      <c r="C196" s="214" t="s">
        <v>157</v>
      </c>
      <c r="D196" s="214" t="s">
        <v>121</v>
      </c>
      <c r="E196" s="215" t="s">
        <v>209</v>
      </c>
      <c r="F196" s="216" t="s">
        <v>210</v>
      </c>
      <c r="G196" s="217" t="s">
        <v>164</v>
      </c>
      <c r="H196" s="218">
        <v>85.813000000000002</v>
      </c>
      <c r="I196" s="219"/>
      <c r="J196" s="220">
        <f>ROUND(I196*H196,2)</f>
        <v>0</v>
      </c>
      <c r="K196" s="216" t="s">
        <v>125</v>
      </c>
      <c r="L196" s="45"/>
      <c r="M196" s="221" t="s">
        <v>1</v>
      </c>
      <c r="N196" s="222" t="s">
        <v>38</v>
      </c>
      <c r="O196" s="92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3">
        <f>S196*H196</f>
        <v>0</v>
      </c>
      <c r="U196" s="224" t="s">
        <v>1</v>
      </c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126</v>
      </c>
      <c r="AT196" s="225" t="s">
        <v>121</v>
      </c>
      <c r="AU196" s="225" t="s">
        <v>82</v>
      </c>
      <c r="AY196" s="18" t="s">
        <v>119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80</v>
      </c>
      <c r="BK196" s="226">
        <f>ROUND(I196*H196,2)</f>
        <v>0</v>
      </c>
      <c r="BL196" s="18" t="s">
        <v>126</v>
      </c>
      <c r="BM196" s="225" t="s">
        <v>211</v>
      </c>
    </row>
    <row r="197" s="2" customFormat="1">
      <c r="A197" s="39"/>
      <c r="B197" s="40"/>
      <c r="C197" s="41"/>
      <c r="D197" s="227" t="s">
        <v>127</v>
      </c>
      <c r="E197" s="41"/>
      <c r="F197" s="228" t="s">
        <v>212</v>
      </c>
      <c r="G197" s="41"/>
      <c r="H197" s="41"/>
      <c r="I197" s="229"/>
      <c r="J197" s="41"/>
      <c r="K197" s="41"/>
      <c r="L197" s="45"/>
      <c r="M197" s="230"/>
      <c r="N197" s="231"/>
      <c r="O197" s="92"/>
      <c r="P197" s="92"/>
      <c r="Q197" s="92"/>
      <c r="R197" s="92"/>
      <c r="S197" s="92"/>
      <c r="T197" s="92"/>
      <c r="U197" s="93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127</v>
      </c>
      <c r="AU197" s="18" t="s">
        <v>82</v>
      </c>
    </row>
    <row r="198" s="2" customFormat="1">
      <c r="A198" s="39"/>
      <c r="B198" s="40"/>
      <c r="C198" s="41"/>
      <c r="D198" s="232" t="s">
        <v>129</v>
      </c>
      <c r="E198" s="41"/>
      <c r="F198" s="233" t="s">
        <v>213</v>
      </c>
      <c r="G198" s="41"/>
      <c r="H198" s="41"/>
      <c r="I198" s="229"/>
      <c r="J198" s="41"/>
      <c r="K198" s="41"/>
      <c r="L198" s="45"/>
      <c r="M198" s="230"/>
      <c r="N198" s="231"/>
      <c r="O198" s="92"/>
      <c r="P198" s="92"/>
      <c r="Q198" s="92"/>
      <c r="R198" s="92"/>
      <c r="S198" s="92"/>
      <c r="T198" s="92"/>
      <c r="U198" s="93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129</v>
      </c>
      <c r="AU198" s="18" t="s">
        <v>82</v>
      </c>
    </row>
    <row r="199" s="2" customFormat="1" ht="24.15" customHeight="1">
      <c r="A199" s="39"/>
      <c r="B199" s="40"/>
      <c r="C199" s="214" t="s">
        <v>214</v>
      </c>
      <c r="D199" s="214" t="s">
        <v>121</v>
      </c>
      <c r="E199" s="215" t="s">
        <v>215</v>
      </c>
      <c r="F199" s="216" t="s">
        <v>216</v>
      </c>
      <c r="G199" s="217" t="s">
        <v>164</v>
      </c>
      <c r="H199" s="218">
        <v>-8.9120000000000008</v>
      </c>
      <c r="I199" s="219"/>
      <c r="J199" s="220">
        <f>ROUND(I199*H199,2)</f>
        <v>0</v>
      </c>
      <c r="K199" s="216" t="s">
        <v>125</v>
      </c>
      <c r="L199" s="45"/>
      <c r="M199" s="221" t="s">
        <v>1</v>
      </c>
      <c r="N199" s="222" t="s">
        <v>38</v>
      </c>
      <c r="O199" s="92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3">
        <f>S199*H199</f>
        <v>0</v>
      </c>
      <c r="U199" s="224" t="s">
        <v>1</v>
      </c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126</v>
      </c>
      <c r="AT199" s="225" t="s">
        <v>121</v>
      </c>
      <c r="AU199" s="225" t="s">
        <v>82</v>
      </c>
      <c r="AY199" s="18" t="s">
        <v>119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80</v>
      </c>
      <c r="BK199" s="226">
        <f>ROUND(I199*H199,2)</f>
        <v>0</v>
      </c>
      <c r="BL199" s="18" t="s">
        <v>126</v>
      </c>
      <c r="BM199" s="225" t="s">
        <v>217</v>
      </c>
    </row>
    <row r="200" s="2" customFormat="1">
      <c r="A200" s="39"/>
      <c r="B200" s="40"/>
      <c r="C200" s="41"/>
      <c r="D200" s="227" t="s">
        <v>127</v>
      </c>
      <c r="E200" s="41"/>
      <c r="F200" s="228" t="s">
        <v>218</v>
      </c>
      <c r="G200" s="41"/>
      <c r="H200" s="41"/>
      <c r="I200" s="229"/>
      <c r="J200" s="41"/>
      <c r="K200" s="41"/>
      <c r="L200" s="45"/>
      <c r="M200" s="230"/>
      <c r="N200" s="231"/>
      <c r="O200" s="92"/>
      <c r="P200" s="92"/>
      <c r="Q200" s="92"/>
      <c r="R200" s="92"/>
      <c r="S200" s="92"/>
      <c r="T200" s="92"/>
      <c r="U200" s="93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127</v>
      </c>
      <c r="AU200" s="18" t="s">
        <v>82</v>
      </c>
    </row>
    <row r="201" s="2" customFormat="1">
      <c r="A201" s="39"/>
      <c r="B201" s="40"/>
      <c r="C201" s="41"/>
      <c r="D201" s="232" t="s">
        <v>129</v>
      </c>
      <c r="E201" s="41"/>
      <c r="F201" s="233" t="s">
        <v>219</v>
      </c>
      <c r="G201" s="41"/>
      <c r="H201" s="41"/>
      <c r="I201" s="229"/>
      <c r="J201" s="41"/>
      <c r="K201" s="41"/>
      <c r="L201" s="45"/>
      <c r="M201" s="230"/>
      <c r="N201" s="231"/>
      <c r="O201" s="92"/>
      <c r="P201" s="92"/>
      <c r="Q201" s="92"/>
      <c r="R201" s="92"/>
      <c r="S201" s="92"/>
      <c r="T201" s="92"/>
      <c r="U201" s="93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129</v>
      </c>
      <c r="AU201" s="18" t="s">
        <v>82</v>
      </c>
    </row>
    <row r="202" s="15" customFormat="1">
      <c r="A202" s="15"/>
      <c r="B202" s="256"/>
      <c r="C202" s="257"/>
      <c r="D202" s="227" t="s">
        <v>131</v>
      </c>
      <c r="E202" s="258" t="s">
        <v>1</v>
      </c>
      <c r="F202" s="259" t="s">
        <v>220</v>
      </c>
      <c r="G202" s="257"/>
      <c r="H202" s="258" t="s">
        <v>1</v>
      </c>
      <c r="I202" s="260"/>
      <c r="J202" s="257"/>
      <c r="K202" s="257"/>
      <c r="L202" s="261"/>
      <c r="M202" s="262"/>
      <c r="N202" s="263"/>
      <c r="O202" s="263"/>
      <c r="P202" s="263"/>
      <c r="Q202" s="263"/>
      <c r="R202" s="263"/>
      <c r="S202" s="263"/>
      <c r="T202" s="263"/>
      <c r="U202" s="264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131</v>
      </c>
      <c r="AU202" s="265" t="s">
        <v>82</v>
      </c>
      <c r="AV202" s="15" t="s">
        <v>80</v>
      </c>
      <c r="AW202" s="15" t="s">
        <v>30</v>
      </c>
      <c r="AX202" s="15" t="s">
        <v>73</v>
      </c>
      <c r="AY202" s="265" t="s">
        <v>119</v>
      </c>
    </row>
    <row r="203" s="13" customFormat="1">
      <c r="A203" s="13"/>
      <c r="B203" s="234"/>
      <c r="C203" s="235"/>
      <c r="D203" s="227" t="s">
        <v>131</v>
      </c>
      <c r="E203" s="236" t="s">
        <v>1</v>
      </c>
      <c r="F203" s="237" t="s">
        <v>200</v>
      </c>
      <c r="G203" s="235"/>
      <c r="H203" s="238">
        <v>85.813000000000002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2"/>
      <c r="U203" s="24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131</v>
      </c>
      <c r="AU203" s="244" t="s">
        <v>82</v>
      </c>
      <c r="AV203" s="13" t="s">
        <v>82</v>
      </c>
      <c r="AW203" s="13" t="s">
        <v>30</v>
      </c>
      <c r="AX203" s="13" t="s">
        <v>73</v>
      </c>
      <c r="AY203" s="244" t="s">
        <v>119</v>
      </c>
    </row>
    <row r="204" s="15" customFormat="1">
      <c r="A204" s="15"/>
      <c r="B204" s="256"/>
      <c r="C204" s="257"/>
      <c r="D204" s="227" t="s">
        <v>131</v>
      </c>
      <c r="E204" s="258" t="s">
        <v>1</v>
      </c>
      <c r="F204" s="259" t="s">
        <v>221</v>
      </c>
      <c r="G204" s="257"/>
      <c r="H204" s="258" t="s">
        <v>1</v>
      </c>
      <c r="I204" s="260"/>
      <c r="J204" s="257"/>
      <c r="K204" s="257"/>
      <c r="L204" s="261"/>
      <c r="M204" s="262"/>
      <c r="N204" s="263"/>
      <c r="O204" s="263"/>
      <c r="P204" s="263"/>
      <c r="Q204" s="263"/>
      <c r="R204" s="263"/>
      <c r="S204" s="263"/>
      <c r="T204" s="263"/>
      <c r="U204" s="264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131</v>
      </c>
      <c r="AU204" s="265" t="s">
        <v>82</v>
      </c>
      <c r="AV204" s="15" t="s">
        <v>80</v>
      </c>
      <c r="AW204" s="15" t="s">
        <v>30</v>
      </c>
      <c r="AX204" s="15" t="s">
        <v>73</v>
      </c>
      <c r="AY204" s="265" t="s">
        <v>119</v>
      </c>
    </row>
    <row r="205" s="15" customFormat="1">
      <c r="A205" s="15"/>
      <c r="B205" s="256"/>
      <c r="C205" s="257"/>
      <c r="D205" s="227" t="s">
        <v>131</v>
      </c>
      <c r="E205" s="258" t="s">
        <v>1</v>
      </c>
      <c r="F205" s="259" t="s">
        <v>222</v>
      </c>
      <c r="G205" s="257"/>
      <c r="H205" s="258" t="s">
        <v>1</v>
      </c>
      <c r="I205" s="260"/>
      <c r="J205" s="257"/>
      <c r="K205" s="257"/>
      <c r="L205" s="261"/>
      <c r="M205" s="262"/>
      <c r="N205" s="263"/>
      <c r="O205" s="263"/>
      <c r="P205" s="263"/>
      <c r="Q205" s="263"/>
      <c r="R205" s="263"/>
      <c r="S205" s="263"/>
      <c r="T205" s="263"/>
      <c r="U205" s="264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131</v>
      </c>
      <c r="AU205" s="265" t="s">
        <v>82</v>
      </c>
      <c r="AV205" s="15" t="s">
        <v>80</v>
      </c>
      <c r="AW205" s="15" t="s">
        <v>30</v>
      </c>
      <c r="AX205" s="15" t="s">
        <v>73</v>
      </c>
      <c r="AY205" s="265" t="s">
        <v>119</v>
      </c>
    </row>
    <row r="206" s="13" customFormat="1">
      <c r="A206" s="13"/>
      <c r="B206" s="234"/>
      <c r="C206" s="235"/>
      <c r="D206" s="227" t="s">
        <v>131</v>
      </c>
      <c r="E206" s="236" t="s">
        <v>1</v>
      </c>
      <c r="F206" s="237" t="s">
        <v>223</v>
      </c>
      <c r="G206" s="235"/>
      <c r="H206" s="238">
        <v>-1.925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2"/>
      <c r="U206" s="24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131</v>
      </c>
      <c r="AU206" s="244" t="s">
        <v>82</v>
      </c>
      <c r="AV206" s="13" t="s">
        <v>82</v>
      </c>
      <c r="AW206" s="13" t="s">
        <v>30</v>
      </c>
      <c r="AX206" s="13" t="s">
        <v>73</v>
      </c>
      <c r="AY206" s="244" t="s">
        <v>119</v>
      </c>
    </row>
    <row r="207" s="15" customFormat="1">
      <c r="A207" s="15"/>
      <c r="B207" s="256"/>
      <c r="C207" s="257"/>
      <c r="D207" s="227" t="s">
        <v>131</v>
      </c>
      <c r="E207" s="258" t="s">
        <v>1</v>
      </c>
      <c r="F207" s="259" t="s">
        <v>224</v>
      </c>
      <c r="G207" s="257"/>
      <c r="H207" s="258" t="s">
        <v>1</v>
      </c>
      <c r="I207" s="260"/>
      <c r="J207" s="257"/>
      <c r="K207" s="257"/>
      <c r="L207" s="261"/>
      <c r="M207" s="262"/>
      <c r="N207" s="263"/>
      <c r="O207" s="263"/>
      <c r="P207" s="263"/>
      <c r="Q207" s="263"/>
      <c r="R207" s="263"/>
      <c r="S207" s="263"/>
      <c r="T207" s="263"/>
      <c r="U207" s="264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131</v>
      </c>
      <c r="AU207" s="265" t="s">
        <v>82</v>
      </c>
      <c r="AV207" s="15" t="s">
        <v>80</v>
      </c>
      <c r="AW207" s="15" t="s">
        <v>30</v>
      </c>
      <c r="AX207" s="15" t="s">
        <v>73</v>
      </c>
      <c r="AY207" s="265" t="s">
        <v>119</v>
      </c>
    </row>
    <row r="208" s="13" customFormat="1">
      <c r="A208" s="13"/>
      <c r="B208" s="234"/>
      <c r="C208" s="235"/>
      <c r="D208" s="227" t="s">
        <v>131</v>
      </c>
      <c r="E208" s="236" t="s">
        <v>1</v>
      </c>
      <c r="F208" s="237" t="s">
        <v>225</v>
      </c>
      <c r="G208" s="235"/>
      <c r="H208" s="238">
        <v>-47.850000000000001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2"/>
      <c r="U208" s="24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131</v>
      </c>
      <c r="AU208" s="244" t="s">
        <v>82</v>
      </c>
      <c r="AV208" s="13" t="s">
        <v>82</v>
      </c>
      <c r="AW208" s="13" t="s">
        <v>30</v>
      </c>
      <c r="AX208" s="13" t="s">
        <v>73</v>
      </c>
      <c r="AY208" s="244" t="s">
        <v>119</v>
      </c>
    </row>
    <row r="209" s="15" customFormat="1">
      <c r="A209" s="15"/>
      <c r="B209" s="256"/>
      <c r="C209" s="257"/>
      <c r="D209" s="227" t="s">
        <v>131</v>
      </c>
      <c r="E209" s="258" t="s">
        <v>1</v>
      </c>
      <c r="F209" s="259" t="s">
        <v>226</v>
      </c>
      <c r="G209" s="257"/>
      <c r="H209" s="258" t="s">
        <v>1</v>
      </c>
      <c r="I209" s="260"/>
      <c r="J209" s="257"/>
      <c r="K209" s="257"/>
      <c r="L209" s="261"/>
      <c r="M209" s="262"/>
      <c r="N209" s="263"/>
      <c r="O209" s="263"/>
      <c r="P209" s="263"/>
      <c r="Q209" s="263"/>
      <c r="R209" s="263"/>
      <c r="S209" s="263"/>
      <c r="T209" s="263"/>
      <c r="U209" s="264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131</v>
      </c>
      <c r="AU209" s="265" t="s">
        <v>82</v>
      </c>
      <c r="AV209" s="15" t="s">
        <v>80</v>
      </c>
      <c r="AW209" s="15" t="s">
        <v>30</v>
      </c>
      <c r="AX209" s="15" t="s">
        <v>73</v>
      </c>
      <c r="AY209" s="265" t="s">
        <v>119</v>
      </c>
    </row>
    <row r="210" s="13" customFormat="1">
      <c r="A210" s="13"/>
      <c r="B210" s="234"/>
      <c r="C210" s="235"/>
      <c r="D210" s="227" t="s">
        <v>131</v>
      </c>
      <c r="E210" s="236" t="s">
        <v>1</v>
      </c>
      <c r="F210" s="237" t="s">
        <v>227</v>
      </c>
      <c r="G210" s="235"/>
      <c r="H210" s="238">
        <v>-10.725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2"/>
      <c r="U210" s="24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131</v>
      </c>
      <c r="AU210" s="244" t="s">
        <v>82</v>
      </c>
      <c r="AV210" s="13" t="s">
        <v>82</v>
      </c>
      <c r="AW210" s="13" t="s">
        <v>30</v>
      </c>
      <c r="AX210" s="13" t="s">
        <v>73</v>
      </c>
      <c r="AY210" s="244" t="s">
        <v>119</v>
      </c>
    </row>
    <row r="211" s="15" customFormat="1">
      <c r="A211" s="15"/>
      <c r="B211" s="256"/>
      <c r="C211" s="257"/>
      <c r="D211" s="227" t="s">
        <v>131</v>
      </c>
      <c r="E211" s="258" t="s">
        <v>1</v>
      </c>
      <c r="F211" s="259" t="s">
        <v>228</v>
      </c>
      <c r="G211" s="257"/>
      <c r="H211" s="258" t="s">
        <v>1</v>
      </c>
      <c r="I211" s="260"/>
      <c r="J211" s="257"/>
      <c r="K211" s="257"/>
      <c r="L211" s="261"/>
      <c r="M211" s="262"/>
      <c r="N211" s="263"/>
      <c r="O211" s="263"/>
      <c r="P211" s="263"/>
      <c r="Q211" s="263"/>
      <c r="R211" s="263"/>
      <c r="S211" s="263"/>
      <c r="T211" s="263"/>
      <c r="U211" s="264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131</v>
      </c>
      <c r="AU211" s="265" t="s">
        <v>82</v>
      </c>
      <c r="AV211" s="15" t="s">
        <v>80</v>
      </c>
      <c r="AW211" s="15" t="s">
        <v>30</v>
      </c>
      <c r="AX211" s="15" t="s">
        <v>73</v>
      </c>
      <c r="AY211" s="265" t="s">
        <v>119</v>
      </c>
    </row>
    <row r="212" s="13" customFormat="1">
      <c r="A212" s="13"/>
      <c r="B212" s="234"/>
      <c r="C212" s="235"/>
      <c r="D212" s="227" t="s">
        <v>131</v>
      </c>
      <c r="E212" s="236" t="s">
        <v>1</v>
      </c>
      <c r="F212" s="237" t="s">
        <v>229</v>
      </c>
      <c r="G212" s="235"/>
      <c r="H212" s="238">
        <v>-1.6000000000000001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2"/>
      <c r="U212" s="24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131</v>
      </c>
      <c r="AU212" s="244" t="s">
        <v>82</v>
      </c>
      <c r="AV212" s="13" t="s">
        <v>82</v>
      </c>
      <c r="AW212" s="13" t="s">
        <v>30</v>
      </c>
      <c r="AX212" s="13" t="s">
        <v>73</v>
      </c>
      <c r="AY212" s="244" t="s">
        <v>119</v>
      </c>
    </row>
    <row r="213" s="13" customFormat="1">
      <c r="A213" s="13"/>
      <c r="B213" s="234"/>
      <c r="C213" s="235"/>
      <c r="D213" s="227" t="s">
        <v>131</v>
      </c>
      <c r="E213" s="236" t="s">
        <v>1</v>
      </c>
      <c r="F213" s="237" t="s">
        <v>230</v>
      </c>
      <c r="G213" s="235"/>
      <c r="H213" s="238">
        <v>-0.064000000000000001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2"/>
      <c r="U213" s="24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131</v>
      </c>
      <c r="AU213" s="244" t="s">
        <v>82</v>
      </c>
      <c r="AV213" s="13" t="s">
        <v>82</v>
      </c>
      <c r="AW213" s="13" t="s">
        <v>30</v>
      </c>
      <c r="AX213" s="13" t="s">
        <v>73</v>
      </c>
      <c r="AY213" s="244" t="s">
        <v>119</v>
      </c>
    </row>
    <row r="214" s="13" customFormat="1">
      <c r="A214" s="13"/>
      <c r="B214" s="234"/>
      <c r="C214" s="235"/>
      <c r="D214" s="227" t="s">
        <v>131</v>
      </c>
      <c r="E214" s="236" t="s">
        <v>1</v>
      </c>
      <c r="F214" s="237" t="s">
        <v>231</v>
      </c>
      <c r="G214" s="235"/>
      <c r="H214" s="238">
        <v>-0.20000000000000001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2"/>
      <c r="U214" s="24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131</v>
      </c>
      <c r="AU214" s="244" t="s">
        <v>82</v>
      </c>
      <c r="AV214" s="13" t="s">
        <v>82</v>
      </c>
      <c r="AW214" s="13" t="s">
        <v>30</v>
      </c>
      <c r="AX214" s="13" t="s">
        <v>73</v>
      </c>
      <c r="AY214" s="244" t="s">
        <v>119</v>
      </c>
    </row>
    <row r="215" s="13" customFormat="1">
      <c r="A215" s="13"/>
      <c r="B215" s="234"/>
      <c r="C215" s="235"/>
      <c r="D215" s="227" t="s">
        <v>131</v>
      </c>
      <c r="E215" s="236" t="s">
        <v>1</v>
      </c>
      <c r="F215" s="237" t="s">
        <v>232</v>
      </c>
      <c r="G215" s="235"/>
      <c r="H215" s="238">
        <v>-0.432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2"/>
      <c r="U215" s="24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131</v>
      </c>
      <c r="AU215" s="244" t="s">
        <v>82</v>
      </c>
      <c r="AV215" s="13" t="s">
        <v>82</v>
      </c>
      <c r="AW215" s="13" t="s">
        <v>30</v>
      </c>
      <c r="AX215" s="13" t="s">
        <v>73</v>
      </c>
      <c r="AY215" s="244" t="s">
        <v>119</v>
      </c>
    </row>
    <row r="216" s="15" customFormat="1">
      <c r="A216" s="15"/>
      <c r="B216" s="256"/>
      <c r="C216" s="257"/>
      <c r="D216" s="227" t="s">
        <v>131</v>
      </c>
      <c r="E216" s="258" t="s">
        <v>1</v>
      </c>
      <c r="F216" s="259" t="s">
        <v>233</v>
      </c>
      <c r="G216" s="257"/>
      <c r="H216" s="258" t="s">
        <v>1</v>
      </c>
      <c r="I216" s="260"/>
      <c r="J216" s="257"/>
      <c r="K216" s="257"/>
      <c r="L216" s="261"/>
      <c r="M216" s="262"/>
      <c r="N216" s="263"/>
      <c r="O216" s="263"/>
      <c r="P216" s="263"/>
      <c r="Q216" s="263"/>
      <c r="R216" s="263"/>
      <c r="S216" s="263"/>
      <c r="T216" s="263"/>
      <c r="U216" s="264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131</v>
      </c>
      <c r="AU216" s="265" t="s">
        <v>82</v>
      </c>
      <c r="AV216" s="15" t="s">
        <v>80</v>
      </c>
      <c r="AW216" s="15" t="s">
        <v>30</v>
      </c>
      <c r="AX216" s="15" t="s">
        <v>73</v>
      </c>
      <c r="AY216" s="265" t="s">
        <v>119</v>
      </c>
    </row>
    <row r="217" s="13" customFormat="1">
      <c r="A217" s="13"/>
      <c r="B217" s="234"/>
      <c r="C217" s="235"/>
      <c r="D217" s="227" t="s">
        <v>131</v>
      </c>
      <c r="E217" s="236" t="s">
        <v>1</v>
      </c>
      <c r="F217" s="237" t="s">
        <v>234</v>
      </c>
      <c r="G217" s="235"/>
      <c r="H217" s="238">
        <v>-10.799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2"/>
      <c r="U217" s="24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131</v>
      </c>
      <c r="AU217" s="244" t="s">
        <v>82</v>
      </c>
      <c r="AV217" s="13" t="s">
        <v>82</v>
      </c>
      <c r="AW217" s="13" t="s">
        <v>30</v>
      </c>
      <c r="AX217" s="13" t="s">
        <v>73</v>
      </c>
      <c r="AY217" s="244" t="s">
        <v>119</v>
      </c>
    </row>
    <row r="218" s="15" customFormat="1">
      <c r="A218" s="15"/>
      <c r="B218" s="256"/>
      <c r="C218" s="257"/>
      <c r="D218" s="227" t="s">
        <v>131</v>
      </c>
      <c r="E218" s="258" t="s">
        <v>1</v>
      </c>
      <c r="F218" s="259" t="s">
        <v>235</v>
      </c>
      <c r="G218" s="257"/>
      <c r="H218" s="258" t="s">
        <v>1</v>
      </c>
      <c r="I218" s="260"/>
      <c r="J218" s="257"/>
      <c r="K218" s="257"/>
      <c r="L218" s="261"/>
      <c r="M218" s="262"/>
      <c r="N218" s="263"/>
      <c r="O218" s="263"/>
      <c r="P218" s="263"/>
      <c r="Q218" s="263"/>
      <c r="R218" s="263"/>
      <c r="S218" s="263"/>
      <c r="T218" s="263"/>
      <c r="U218" s="264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131</v>
      </c>
      <c r="AU218" s="265" t="s">
        <v>82</v>
      </c>
      <c r="AV218" s="15" t="s">
        <v>80</v>
      </c>
      <c r="AW218" s="15" t="s">
        <v>30</v>
      </c>
      <c r="AX218" s="15" t="s">
        <v>73</v>
      </c>
      <c r="AY218" s="265" t="s">
        <v>119</v>
      </c>
    </row>
    <row r="219" s="13" customFormat="1">
      <c r="A219" s="13"/>
      <c r="B219" s="234"/>
      <c r="C219" s="235"/>
      <c r="D219" s="227" t="s">
        <v>131</v>
      </c>
      <c r="E219" s="236" t="s">
        <v>1</v>
      </c>
      <c r="F219" s="237" t="s">
        <v>236</v>
      </c>
      <c r="G219" s="235"/>
      <c r="H219" s="238">
        <v>-21.129999999999999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2"/>
      <c r="U219" s="24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131</v>
      </c>
      <c r="AU219" s="244" t="s">
        <v>82</v>
      </c>
      <c r="AV219" s="13" t="s">
        <v>82</v>
      </c>
      <c r="AW219" s="13" t="s">
        <v>30</v>
      </c>
      <c r="AX219" s="13" t="s">
        <v>73</v>
      </c>
      <c r="AY219" s="244" t="s">
        <v>119</v>
      </c>
    </row>
    <row r="220" s="14" customFormat="1">
      <c r="A220" s="14"/>
      <c r="B220" s="245"/>
      <c r="C220" s="246"/>
      <c r="D220" s="227" t="s">
        <v>131</v>
      </c>
      <c r="E220" s="247" t="s">
        <v>1</v>
      </c>
      <c r="F220" s="248" t="s">
        <v>133</v>
      </c>
      <c r="G220" s="246"/>
      <c r="H220" s="249">
        <v>-8.9119999999999955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3"/>
      <c r="U220" s="25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131</v>
      </c>
      <c r="AU220" s="255" t="s">
        <v>82</v>
      </c>
      <c r="AV220" s="14" t="s">
        <v>126</v>
      </c>
      <c r="AW220" s="14" t="s">
        <v>30</v>
      </c>
      <c r="AX220" s="14" t="s">
        <v>80</v>
      </c>
      <c r="AY220" s="255" t="s">
        <v>119</v>
      </c>
    </row>
    <row r="221" s="2" customFormat="1" ht="24.15" customHeight="1">
      <c r="A221" s="39"/>
      <c r="B221" s="40"/>
      <c r="C221" s="214" t="s">
        <v>8</v>
      </c>
      <c r="D221" s="214" t="s">
        <v>121</v>
      </c>
      <c r="E221" s="215" t="s">
        <v>237</v>
      </c>
      <c r="F221" s="216" t="s">
        <v>238</v>
      </c>
      <c r="G221" s="217" t="s">
        <v>164</v>
      </c>
      <c r="H221" s="218">
        <v>42.728000000000002</v>
      </c>
      <c r="I221" s="219"/>
      <c r="J221" s="220">
        <f>ROUND(I221*H221,2)</f>
        <v>0</v>
      </c>
      <c r="K221" s="216" t="s">
        <v>125</v>
      </c>
      <c r="L221" s="45"/>
      <c r="M221" s="221" t="s">
        <v>1</v>
      </c>
      <c r="N221" s="222" t="s">
        <v>38</v>
      </c>
      <c r="O221" s="92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3">
        <f>S221*H221</f>
        <v>0</v>
      </c>
      <c r="U221" s="224" t="s">
        <v>1</v>
      </c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126</v>
      </c>
      <c r="AT221" s="225" t="s">
        <v>121</v>
      </c>
      <c r="AU221" s="225" t="s">
        <v>82</v>
      </c>
      <c r="AY221" s="18" t="s">
        <v>119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80</v>
      </c>
      <c r="BK221" s="226">
        <f>ROUND(I221*H221,2)</f>
        <v>0</v>
      </c>
      <c r="BL221" s="18" t="s">
        <v>126</v>
      </c>
      <c r="BM221" s="225" t="s">
        <v>239</v>
      </c>
    </row>
    <row r="222" s="2" customFormat="1">
      <c r="A222" s="39"/>
      <c r="B222" s="40"/>
      <c r="C222" s="41"/>
      <c r="D222" s="227" t="s">
        <v>127</v>
      </c>
      <c r="E222" s="41"/>
      <c r="F222" s="228" t="s">
        <v>240</v>
      </c>
      <c r="G222" s="41"/>
      <c r="H222" s="41"/>
      <c r="I222" s="229"/>
      <c r="J222" s="41"/>
      <c r="K222" s="41"/>
      <c r="L222" s="45"/>
      <c r="M222" s="230"/>
      <c r="N222" s="231"/>
      <c r="O222" s="92"/>
      <c r="P222" s="92"/>
      <c r="Q222" s="92"/>
      <c r="R222" s="92"/>
      <c r="S222" s="92"/>
      <c r="T222" s="92"/>
      <c r="U222" s="93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127</v>
      </c>
      <c r="AU222" s="18" t="s">
        <v>82</v>
      </c>
    </row>
    <row r="223" s="2" customFormat="1">
      <c r="A223" s="39"/>
      <c r="B223" s="40"/>
      <c r="C223" s="41"/>
      <c r="D223" s="232" t="s">
        <v>129</v>
      </c>
      <c r="E223" s="41"/>
      <c r="F223" s="233" t="s">
        <v>241</v>
      </c>
      <c r="G223" s="41"/>
      <c r="H223" s="41"/>
      <c r="I223" s="229"/>
      <c r="J223" s="41"/>
      <c r="K223" s="41"/>
      <c r="L223" s="45"/>
      <c r="M223" s="230"/>
      <c r="N223" s="231"/>
      <c r="O223" s="92"/>
      <c r="P223" s="92"/>
      <c r="Q223" s="92"/>
      <c r="R223" s="92"/>
      <c r="S223" s="92"/>
      <c r="T223" s="92"/>
      <c r="U223" s="93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129</v>
      </c>
      <c r="AU223" s="18" t="s">
        <v>82</v>
      </c>
    </row>
    <row r="224" s="15" customFormat="1">
      <c r="A224" s="15"/>
      <c r="B224" s="256"/>
      <c r="C224" s="257"/>
      <c r="D224" s="227" t="s">
        <v>131</v>
      </c>
      <c r="E224" s="258" t="s">
        <v>1</v>
      </c>
      <c r="F224" s="259" t="s">
        <v>242</v>
      </c>
      <c r="G224" s="257"/>
      <c r="H224" s="258" t="s">
        <v>1</v>
      </c>
      <c r="I224" s="260"/>
      <c r="J224" s="257"/>
      <c r="K224" s="257"/>
      <c r="L224" s="261"/>
      <c r="M224" s="262"/>
      <c r="N224" s="263"/>
      <c r="O224" s="263"/>
      <c r="P224" s="263"/>
      <c r="Q224" s="263"/>
      <c r="R224" s="263"/>
      <c r="S224" s="263"/>
      <c r="T224" s="263"/>
      <c r="U224" s="264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131</v>
      </c>
      <c r="AU224" s="265" t="s">
        <v>82</v>
      </c>
      <c r="AV224" s="15" t="s">
        <v>80</v>
      </c>
      <c r="AW224" s="15" t="s">
        <v>30</v>
      </c>
      <c r="AX224" s="15" t="s">
        <v>73</v>
      </c>
      <c r="AY224" s="265" t="s">
        <v>119</v>
      </c>
    </row>
    <row r="225" s="13" customFormat="1">
      <c r="A225" s="13"/>
      <c r="B225" s="234"/>
      <c r="C225" s="235"/>
      <c r="D225" s="227" t="s">
        <v>131</v>
      </c>
      <c r="E225" s="236" t="s">
        <v>1</v>
      </c>
      <c r="F225" s="237" t="s">
        <v>243</v>
      </c>
      <c r="G225" s="235"/>
      <c r="H225" s="238">
        <v>11.550000000000001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2"/>
      <c r="U225" s="24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131</v>
      </c>
      <c r="AU225" s="244" t="s">
        <v>82</v>
      </c>
      <c r="AV225" s="13" t="s">
        <v>82</v>
      </c>
      <c r="AW225" s="13" t="s">
        <v>30</v>
      </c>
      <c r="AX225" s="13" t="s">
        <v>73</v>
      </c>
      <c r="AY225" s="244" t="s">
        <v>119</v>
      </c>
    </row>
    <row r="226" s="15" customFormat="1">
      <c r="A226" s="15"/>
      <c r="B226" s="256"/>
      <c r="C226" s="257"/>
      <c r="D226" s="227" t="s">
        <v>131</v>
      </c>
      <c r="E226" s="258" t="s">
        <v>1</v>
      </c>
      <c r="F226" s="259" t="s">
        <v>244</v>
      </c>
      <c r="G226" s="257"/>
      <c r="H226" s="258" t="s">
        <v>1</v>
      </c>
      <c r="I226" s="260"/>
      <c r="J226" s="257"/>
      <c r="K226" s="257"/>
      <c r="L226" s="261"/>
      <c r="M226" s="262"/>
      <c r="N226" s="263"/>
      <c r="O226" s="263"/>
      <c r="P226" s="263"/>
      <c r="Q226" s="263"/>
      <c r="R226" s="263"/>
      <c r="S226" s="263"/>
      <c r="T226" s="263"/>
      <c r="U226" s="264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131</v>
      </c>
      <c r="AU226" s="265" t="s">
        <v>82</v>
      </c>
      <c r="AV226" s="15" t="s">
        <v>80</v>
      </c>
      <c r="AW226" s="15" t="s">
        <v>30</v>
      </c>
      <c r="AX226" s="15" t="s">
        <v>73</v>
      </c>
      <c r="AY226" s="265" t="s">
        <v>119</v>
      </c>
    </row>
    <row r="227" s="13" customFormat="1">
      <c r="A227" s="13"/>
      <c r="B227" s="234"/>
      <c r="C227" s="235"/>
      <c r="D227" s="227" t="s">
        <v>131</v>
      </c>
      <c r="E227" s="236" t="s">
        <v>1</v>
      </c>
      <c r="F227" s="237" t="s">
        <v>245</v>
      </c>
      <c r="G227" s="235"/>
      <c r="H227" s="238">
        <v>36.299999999999997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2"/>
      <c r="U227" s="24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131</v>
      </c>
      <c r="AU227" s="244" t="s">
        <v>82</v>
      </c>
      <c r="AV227" s="13" t="s">
        <v>82</v>
      </c>
      <c r="AW227" s="13" t="s">
        <v>30</v>
      </c>
      <c r="AX227" s="13" t="s">
        <v>73</v>
      </c>
      <c r="AY227" s="244" t="s">
        <v>119</v>
      </c>
    </row>
    <row r="228" s="16" customFormat="1">
      <c r="A228" s="16"/>
      <c r="B228" s="266"/>
      <c r="C228" s="267"/>
      <c r="D228" s="227" t="s">
        <v>131</v>
      </c>
      <c r="E228" s="268" t="s">
        <v>1</v>
      </c>
      <c r="F228" s="269" t="s">
        <v>246</v>
      </c>
      <c r="G228" s="267"/>
      <c r="H228" s="270">
        <v>47.849999999999994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4"/>
      <c r="U228" s="275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76" t="s">
        <v>131</v>
      </c>
      <c r="AU228" s="276" t="s">
        <v>82</v>
      </c>
      <c r="AV228" s="16" t="s">
        <v>139</v>
      </c>
      <c r="AW228" s="16" t="s">
        <v>30</v>
      </c>
      <c r="AX228" s="16" t="s">
        <v>73</v>
      </c>
      <c r="AY228" s="276" t="s">
        <v>119</v>
      </c>
    </row>
    <row r="229" s="15" customFormat="1">
      <c r="A229" s="15"/>
      <c r="B229" s="256"/>
      <c r="C229" s="257"/>
      <c r="D229" s="227" t="s">
        <v>131</v>
      </c>
      <c r="E229" s="258" t="s">
        <v>1</v>
      </c>
      <c r="F229" s="259" t="s">
        <v>247</v>
      </c>
      <c r="G229" s="257"/>
      <c r="H229" s="258" t="s">
        <v>1</v>
      </c>
      <c r="I229" s="260"/>
      <c r="J229" s="257"/>
      <c r="K229" s="257"/>
      <c r="L229" s="261"/>
      <c r="M229" s="262"/>
      <c r="N229" s="263"/>
      <c r="O229" s="263"/>
      <c r="P229" s="263"/>
      <c r="Q229" s="263"/>
      <c r="R229" s="263"/>
      <c r="S229" s="263"/>
      <c r="T229" s="263"/>
      <c r="U229" s="264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131</v>
      </c>
      <c r="AU229" s="265" t="s">
        <v>82</v>
      </c>
      <c r="AV229" s="15" t="s">
        <v>80</v>
      </c>
      <c r="AW229" s="15" t="s">
        <v>30</v>
      </c>
      <c r="AX229" s="15" t="s">
        <v>73</v>
      </c>
      <c r="AY229" s="265" t="s">
        <v>119</v>
      </c>
    </row>
    <row r="230" s="13" customFormat="1">
      <c r="A230" s="13"/>
      <c r="B230" s="234"/>
      <c r="C230" s="235"/>
      <c r="D230" s="227" t="s">
        <v>131</v>
      </c>
      <c r="E230" s="236" t="s">
        <v>1</v>
      </c>
      <c r="F230" s="237" t="s">
        <v>248</v>
      </c>
      <c r="G230" s="235"/>
      <c r="H230" s="238">
        <v>-1.236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2"/>
      <c r="U230" s="24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131</v>
      </c>
      <c r="AU230" s="244" t="s">
        <v>82</v>
      </c>
      <c r="AV230" s="13" t="s">
        <v>82</v>
      </c>
      <c r="AW230" s="13" t="s">
        <v>30</v>
      </c>
      <c r="AX230" s="13" t="s">
        <v>73</v>
      </c>
      <c r="AY230" s="244" t="s">
        <v>119</v>
      </c>
    </row>
    <row r="231" s="13" customFormat="1">
      <c r="A231" s="13"/>
      <c r="B231" s="234"/>
      <c r="C231" s="235"/>
      <c r="D231" s="227" t="s">
        <v>131</v>
      </c>
      <c r="E231" s="236" t="s">
        <v>1</v>
      </c>
      <c r="F231" s="237" t="s">
        <v>249</v>
      </c>
      <c r="G231" s="235"/>
      <c r="H231" s="238">
        <v>-3.8860000000000001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2"/>
      <c r="U231" s="24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131</v>
      </c>
      <c r="AU231" s="244" t="s">
        <v>82</v>
      </c>
      <c r="AV231" s="13" t="s">
        <v>82</v>
      </c>
      <c r="AW231" s="13" t="s">
        <v>30</v>
      </c>
      <c r="AX231" s="13" t="s">
        <v>73</v>
      </c>
      <c r="AY231" s="244" t="s">
        <v>119</v>
      </c>
    </row>
    <row r="232" s="14" customFormat="1">
      <c r="A232" s="14"/>
      <c r="B232" s="245"/>
      <c r="C232" s="246"/>
      <c r="D232" s="227" t="s">
        <v>131</v>
      </c>
      <c r="E232" s="247" t="s">
        <v>1</v>
      </c>
      <c r="F232" s="248" t="s">
        <v>133</v>
      </c>
      <c r="G232" s="246"/>
      <c r="H232" s="249">
        <v>42.727999999999994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3"/>
      <c r="U232" s="25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131</v>
      </c>
      <c r="AU232" s="255" t="s">
        <v>82</v>
      </c>
      <c r="AV232" s="14" t="s">
        <v>126</v>
      </c>
      <c r="AW232" s="14" t="s">
        <v>30</v>
      </c>
      <c r="AX232" s="14" t="s">
        <v>80</v>
      </c>
      <c r="AY232" s="255" t="s">
        <v>119</v>
      </c>
    </row>
    <row r="233" s="2" customFormat="1" ht="16.5" customHeight="1">
      <c r="A233" s="39"/>
      <c r="B233" s="40"/>
      <c r="C233" s="277" t="s">
        <v>250</v>
      </c>
      <c r="D233" s="277" t="s">
        <v>251</v>
      </c>
      <c r="E233" s="278" t="s">
        <v>252</v>
      </c>
      <c r="F233" s="279" t="s">
        <v>253</v>
      </c>
      <c r="G233" s="280" t="s">
        <v>204</v>
      </c>
      <c r="H233" s="281">
        <v>85.456000000000003</v>
      </c>
      <c r="I233" s="282"/>
      <c r="J233" s="283">
        <f>ROUND(I233*H233,2)</f>
        <v>0</v>
      </c>
      <c r="K233" s="279" t="s">
        <v>125</v>
      </c>
      <c r="L233" s="284"/>
      <c r="M233" s="285" t="s">
        <v>1</v>
      </c>
      <c r="N233" s="286" t="s">
        <v>38</v>
      </c>
      <c r="O233" s="92"/>
      <c r="P233" s="223">
        <f>O233*H233</f>
        <v>0</v>
      </c>
      <c r="Q233" s="223">
        <v>1</v>
      </c>
      <c r="R233" s="223">
        <f>Q233*H233</f>
        <v>85.456000000000003</v>
      </c>
      <c r="S233" s="223">
        <v>0</v>
      </c>
      <c r="T233" s="223">
        <f>S233*H233</f>
        <v>0</v>
      </c>
      <c r="U233" s="224" t="s">
        <v>1</v>
      </c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149</v>
      </c>
      <c r="AT233" s="225" t="s">
        <v>251</v>
      </c>
      <c r="AU233" s="225" t="s">
        <v>82</v>
      </c>
      <c r="AY233" s="18" t="s">
        <v>119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80</v>
      </c>
      <c r="BK233" s="226">
        <f>ROUND(I233*H233,2)</f>
        <v>0</v>
      </c>
      <c r="BL233" s="18" t="s">
        <v>126</v>
      </c>
      <c r="BM233" s="225" t="s">
        <v>254</v>
      </c>
    </row>
    <row r="234" s="2" customFormat="1">
      <c r="A234" s="39"/>
      <c r="B234" s="40"/>
      <c r="C234" s="41"/>
      <c r="D234" s="227" t="s">
        <v>127</v>
      </c>
      <c r="E234" s="41"/>
      <c r="F234" s="228" t="s">
        <v>253</v>
      </c>
      <c r="G234" s="41"/>
      <c r="H234" s="41"/>
      <c r="I234" s="229"/>
      <c r="J234" s="41"/>
      <c r="K234" s="41"/>
      <c r="L234" s="45"/>
      <c r="M234" s="230"/>
      <c r="N234" s="231"/>
      <c r="O234" s="92"/>
      <c r="P234" s="92"/>
      <c r="Q234" s="92"/>
      <c r="R234" s="92"/>
      <c r="S234" s="92"/>
      <c r="T234" s="92"/>
      <c r="U234" s="93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127</v>
      </c>
      <c r="AU234" s="18" t="s">
        <v>82</v>
      </c>
    </row>
    <row r="235" s="13" customFormat="1">
      <c r="A235" s="13"/>
      <c r="B235" s="234"/>
      <c r="C235" s="235"/>
      <c r="D235" s="227" t="s">
        <v>131</v>
      </c>
      <c r="E235" s="236" t="s">
        <v>1</v>
      </c>
      <c r="F235" s="237" t="s">
        <v>255</v>
      </c>
      <c r="G235" s="235"/>
      <c r="H235" s="238">
        <v>85.456000000000003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2"/>
      <c r="U235" s="24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131</v>
      </c>
      <c r="AU235" s="244" t="s">
        <v>82</v>
      </c>
      <c r="AV235" s="13" t="s">
        <v>82</v>
      </c>
      <c r="AW235" s="13" t="s">
        <v>30</v>
      </c>
      <c r="AX235" s="13" t="s">
        <v>73</v>
      </c>
      <c r="AY235" s="244" t="s">
        <v>119</v>
      </c>
    </row>
    <row r="236" s="14" customFormat="1">
      <c r="A236" s="14"/>
      <c r="B236" s="245"/>
      <c r="C236" s="246"/>
      <c r="D236" s="227" t="s">
        <v>131</v>
      </c>
      <c r="E236" s="247" t="s">
        <v>1</v>
      </c>
      <c r="F236" s="248" t="s">
        <v>133</v>
      </c>
      <c r="G236" s="246"/>
      <c r="H236" s="249">
        <v>85.456000000000003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3"/>
      <c r="U236" s="25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131</v>
      </c>
      <c r="AU236" s="255" t="s">
        <v>82</v>
      </c>
      <c r="AV236" s="14" t="s">
        <v>126</v>
      </c>
      <c r="AW236" s="14" t="s">
        <v>30</v>
      </c>
      <c r="AX236" s="14" t="s">
        <v>80</v>
      </c>
      <c r="AY236" s="255" t="s">
        <v>119</v>
      </c>
    </row>
    <row r="237" s="2" customFormat="1" ht="24.15" customHeight="1">
      <c r="A237" s="39"/>
      <c r="B237" s="40"/>
      <c r="C237" s="214" t="s">
        <v>189</v>
      </c>
      <c r="D237" s="214" t="s">
        <v>121</v>
      </c>
      <c r="E237" s="215" t="s">
        <v>256</v>
      </c>
      <c r="F237" s="216" t="s">
        <v>257</v>
      </c>
      <c r="G237" s="217" t="s">
        <v>156</v>
      </c>
      <c r="H237" s="218">
        <v>19.25</v>
      </c>
      <c r="I237" s="219"/>
      <c r="J237" s="220">
        <f>ROUND(I237*H237,2)</f>
        <v>0</v>
      </c>
      <c r="K237" s="216" t="s">
        <v>125</v>
      </c>
      <c r="L237" s="45"/>
      <c r="M237" s="221" t="s">
        <v>1</v>
      </c>
      <c r="N237" s="222" t="s">
        <v>38</v>
      </c>
      <c r="O237" s="92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3">
        <f>S237*H237</f>
        <v>0</v>
      </c>
      <c r="U237" s="224" t="s">
        <v>1</v>
      </c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126</v>
      </c>
      <c r="AT237" s="225" t="s">
        <v>121</v>
      </c>
      <c r="AU237" s="225" t="s">
        <v>82</v>
      </c>
      <c r="AY237" s="18" t="s">
        <v>119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80</v>
      </c>
      <c r="BK237" s="226">
        <f>ROUND(I237*H237,2)</f>
        <v>0</v>
      </c>
      <c r="BL237" s="18" t="s">
        <v>126</v>
      </c>
      <c r="BM237" s="225" t="s">
        <v>258</v>
      </c>
    </row>
    <row r="238" s="2" customFormat="1">
      <c r="A238" s="39"/>
      <c r="B238" s="40"/>
      <c r="C238" s="41"/>
      <c r="D238" s="227" t="s">
        <v>127</v>
      </c>
      <c r="E238" s="41"/>
      <c r="F238" s="228" t="s">
        <v>259</v>
      </c>
      <c r="G238" s="41"/>
      <c r="H238" s="41"/>
      <c r="I238" s="229"/>
      <c r="J238" s="41"/>
      <c r="K238" s="41"/>
      <c r="L238" s="45"/>
      <c r="M238" s="230"/>
      <c r="N238" s="231"/>
      <c r="O238" s="92"/>
      <c r="P238" s="92"/>
      <c r="Q238" s="92"/>
      <c r="R238" s="92"/>
      <c r="S238" s="92"/>
      <c r="T238" s="92"/>
      <c r="U238" s="93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127</v>
      </c>
      <c r="AU238" s="18" t="s">
        <v>82</v>
      </c>
    </row>
    <row r="239" s="2" customFormat="1">
      <c r="A239" s="39"/>
      <c r="B239" s="40"/>
      <c r="C239" s="41"/>
      <c r="D239" s="232" t="s">
        <v>129</v>
      </c>
      <c r="E239" s="41"/>
      <c r="F239" s="233" t="s">
        <v>260</v>
      </c>
      <c r="G239" s="41"/>
      <c r="H239" s="41"/>
      <c r="I239" s="229"/>
      <c r="J239" s="41"/>
      <c r="K239" s="41"/>
      <c r="L239" s="45"/>
      <c r="M239" s="230"/>
      <c r="N239" s="231"/>
      <c r="O239" s="92"/>
      <c r="P239" s="92"/>
      <c r="Q239" s="92"/>
      <c r="R239" s="92"/>
      <c r="S239" s="92"/>
      <c r="T239" s="92"/>
      <c r="U239" s="93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129</v>
      </c>
      <c r="AU239" s="18" t="s">
        <v>82</v>
      </c>
    </row>
    <row r="240" s="13" customFormat="1">
      <c r="A240" s="13"/>
      <c r="B240" s="234"/>
      <c r="C240" s="235"/>
      <c r="D240" s="227" t="s">
        <v>131</v>
      </c>
      <c r="E240" s="236" t="s">
        <v>1</v>
      </c>
      <c r="F240" s="237" t="s">
        <v>261</v>
      </c>
      <c r="G240" s="235"/>
      <c r="H240" s="238">
        <v>19.25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2"/>
      <c r="U240" s="24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131</v>
      </c>
      <c r="AU240" s="244" t="s">
        <v>82</v>
      </c>
      <c r="AV240" s="13" t="s">
        <v>82</v>
      </c>
      <c r="AW240" s="13" t="s">
        <v>30</v>
      </c>
      <c r="AX240" s="13" t="s">
        <v>73</v>
      </c>
      <c r="AY240" s="244" t="s">
        <v>119</v>
      </c>
    </row>
    <row r="241" s="14" customFormat="1">
      <c r="A241" s="14"/>
      <c r="B241" s="245"/>
      <c r="C241" s="246"/>
      <c r="D241" s="227" t="s">
        <v>131</v>
      </c>
      <c r="E241" s="247" t="s">
        <v>1</v>
      </c>
      <c r="F241" s="248" t="s">
        <v>133</v>
      </c>
      <c r="G241" s="246"/>
      <c r="H241" s="249">
        <v>19.25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3"/>
      <c r="U241" s="25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131</v>
      </c>
      <c r="AU241" s="255" t="s">
        <v>82</v>
      </c>
      <c r="AV241" s="14" t="s">
        <v>126</v>
      </c>
      <c r="AW241" s="14" t="s">
        <v>30</v>
      </c>
      <c r="AX241" s="14" t="s">
        <v>80</v>
      </c>
      <c r="AY241" s="255" t="s">
        <v>119</v>
      </c>
    </row>
    <row r="242" s="2" customFormat="1" ht="24.15" customHeight="1">
      <c r="A242" s="39"/>
      <c r="B242" s="40"/>
      <c r="C242" s="214" t="s">
        <v>262</v>
      </c>
      <c r="D242" s="214" t="s">
        <v>121</v>
      </c>
      <c r="E242" s="215" t="s">
        <v>263</v>
      </c>
      <c r="F242" s="216" t="s">
        <v>264</v>
      </c>
      <c r="G242" s="217" t="s">
        <v>156</v>
      </c>
      <c r="H242" s="218">
        <v>88</v>
      </c>
      <c r="I242" s="219"/>
      <c r="J242" s="220">
        <f>ROUND(I242*H242,2)</f>
        <v>0</v>
      </c>
      <c r="K242" s="216" t="s">
        <v>125</v>
      </c>
      <c r="L242" s="45"/>
      <c r="M242" s="221" t="s">
        <v>1</v>
      </c>
      <c r="N242" s="222" t="s">
        <v>38</v>
      </c>
      <c r="O242" s="92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3">
        <f>S242*H242</f>
        <v>0</v>
      </c>
      <c r="U242" s="224" t="s">
        <v>1</v>
      </c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126</v>
      </c>
      <c r="AT242" s="225" t="s">
        <v>121</v>
      </c>
      <c r="AU242" s="225" t="s">
        <v>82</v>
      </c>
      <c r="AY242" s="18" t="s">
        <v>119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80</v>
      </c>
      <c r="BK242" s="226">
        <f>ROUND(I242*H242,2)</f>
        <v>0</v>
      </c>
      <c r="BL242" s="18" t="s">
        <v>126</v>
      </c>
      <c r="BM242" s="225" t="s">
        <v>265</v>
      </c>
    </row>
    <row r="243" s="2" customFormat="1">
      <c r="A243" s="39"/>
      <c r="B243" s="40"/>
      <c r="C243" s="41"/>
      <c r="D243" s="227" t="s">
        <v>127</v>
      </c>
      <c r="E243" s="41"/>
      <c r="F243" s="228" t="s">
        <v>266</v>
      </c>
      <c r="G243" s="41"/>
      <c r="H243" s="41"/>
      <c r="I243" s="229"/>
      <c r="J243" s="41"/>
      <c r="K243" s="41"/>
      <c r="L243" s="45"/>
      <c r="M243" s="230"/>
      <c r="N243" s="231"/>
      <c r="O243" s="92"/>
      <c r="P243" s="92"/>
      <c r="Q243" s="92"/>
      <c r="R243" s="92"/>
      <c r="S243" s="92"/>
      <c r="T243" s="92"/>
      <c r="U243" s="93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127</v>
      </c>
      <c r="AU243" s="18" t="s">
        <v>82</v>
      </c>
    </row>
    <row r="244" s="2" customFormat="1">
      <c r="A244" s="39"/>
      <c r="B244" s="40"/>
      <c r="C244" s="41"/>
      <c r="D244" s="232" t="s">
        <v>129</v>
      </c>
      <c r="E244" s="41"/>
      <c r="F244" s="233" t="s">
        <v>267</v>
      </c>
      <c r="G244" s="41"/>
      <c r="H244" s="41"/>
      <c r="I244" s="229"/>
      <c r="J244" s="41"/>
      <c r="K244" s="41"/>
      <c r="L244" s="45"/>
      <c r="M244" s="230"/>
      <c r="N244" s="231"/>
      <c r="O244" s="92"/>
      <c r="P244" s="92"/>
      <c r="Q244" s="92"/>
      <c r="R244" s="92"/>
      <c r="S244" s="92"/>
      <c r="T244" s="92"/>
      <c r="U244" s="93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129</v>
      </c>
      <c r="AU244" s="18" t="s">
        <v>82</v>
      </c>
    </row>
    <row r="245" s="13" customFormat="1">
      <c r="A245" s="13"/>
      <c r="B245" s="234"/>
      <c r="C245" s="235"/>
      <c r="D245" s="227" t="s">
        <v>131</v>
      </c>
      <c r="E245" s="236" t="s">
        <v>1</v>
      </c>
      <c r="F245" s="237" t="s">
        <v>268</v>
      </c>
      <c r="G245" s="235"/>
      <c r="H245" s="238">
        <v>88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2"/>
      <c r="U245" s="24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131</v>
      </c>
      <c r="AU245" s="244" t="s">
        <v>82</v>
      </c>
      <c r="AV245" s="13" t="s">
        <v>82</v>
      </c>
      <c r="AW245" s="13" t="s">
        <v>30</v>
      </c>
      <c r="AX245" s="13" t="s">
        <v>73</v>
      </c>
      <c r="AY245" s="244" t="s">
        <v>119</v>
      </c>
    </row>
    <row r="246" s="14" customFormat="1">
      <c r="A246" s="14"/>
      <c r="B246" s="245"/>
      <c r="C246" s="246"/>
      <c r="D246" s="227" t="s">
        <v>131</v>
      </c>
      <c r="E246" s="247" t="s">
        <v>1</v>
      </c>
      <c r="F246" s="248" t="s">
        <v>133</v>
      </c>
      <c r="G246" s="246"/>
      <c r="H246" s="249">
        <v>88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3"/>
      <c r="U246" s="25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131</v>
      </c>
      <c r="AU246" s="255" t="s">
        <v>82</v>
      </c>
      <c r="AV246" s="14" t="s">
        <v>126</v>
      </c>
      <c r="AW246" s="14" t="s">
        <v>30</v>
      </c>
      <c r="AX246" s="14" t="s">
        <v>80</v>
      </c>
      <c r="AY246" s="255" t="s">
        <v>119</v>
      </c>
    </row>
    <row r="247" s="12" customFormat="1" ht="22.8" customHeight="1">
      <c r="A247" s="12"/>
      <c r="B247" s="198"/>
      <c r="C247" s="199"/>
      <c r="D247" s="200" t="s">
        <v>72</v>
      </c>
      <c r="E247" s="212" t="s">
        <v>82</v>
      </c>
      <c r="F247" s="212" t="s">
        <v>269</v>
      </c>
      <c r="G247" s="199"/>
      <c r="H247" s="199"/>
      <c r="I247" s="202"/>
      <c r="J247" s="213">
        <f>BK247</f>
        <v>0</v>
      </c>
      <c r="K247" s="199"/>
      <c r="L247" s="204"/>
      <c r="M247" s="205"/>
      <c r="N247" s="206"/>
      <c r="O247" s="206"/>
      <c r="P247" s="207">
        <f>SUM(P248:P271)</f>
        <v>0</v>
      </c>
      <c r="Q247" s="206"/>
      <c r="R247" s="207">
        <f>SUM(R248:R271)</f>
        <v>17.569589714999999</v>
      </c>
      <c r="S247" s="206"/>
      <c r="T247" s="207">
        <f>SUM(T248:T271)</f>
        <v>0</v>
      </c>
      <c r="U247" s="208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80</v>
      </c>
      <c r="AT247" s="210" t="s">
        <v>72</v>
      </c>
      <c r="AU247" s="210" t="s">
        <v>80</v>
      </c>
      <c r="AY247" s="209" t="s">
        <v>119</v>
      </c>
      <c r="BK247" s="211">
        <f>SUM(BK248:BK271)</f>
        <v>0</v>
      </c>
    </row>
    <row r="248" s="2" customFormat="1" ht="33" customHeight="1">
      <c r="A248" s="39"/>
      <c r="B248" s="40"/>
      <c r="C248" s="214" t="s">
        <v>196</v>
      </c>
      <c r="D248" s="214" t="s">
        <v>121</v>
      </c>
      <c r="E248" s="215" t="s">
        <v>270</v>
      </c>
      <c r="F248" s="216" t="s">
        <v>271</v>
      </c>
      <c r="G248" s="217" t="s">
        <v>164</v>
      </c>
      <c r="H248" s="218">
        <v>10.725</v>
      </c>
      <c r="I248" s="219"/>
      <c r="J248" s="220">
        <f>ROUND(I248*H248,2)</f>
        <v>0</v>
      </c>
      <c r="K248" s="216" t="s">
        <v>125</v>
      </c>
      <c r="L248" s="45"/>
      <c r="M248" s="221" t="s">
        <v>1</v>
      </c>
      <c r="N248" s="222" t="s">
        <v>38</v>
      </c>
      <c r="O248" s="92"/>
      <c r="P248" s="223">
        <f>O248*H248</f>
        <v>0</v>
      </c>
      <c r="Q248" s="223">
        <v>1.6299999999999999</v>
      </c>
      <c r="R248" s="223">
        <f>Q248*H248</f>
        <v>17.481749999999998</v>
      </c>
      <c r="S248" s="223">
        <v>0</v>
      </c>
      <c r="T248" s="223">
        <f>S248*H248</f>
        <v>0</v>
      </c>
      <c r="U248" s="224" t="s">
        <v>1</v>
      </c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126</v>
      </c>
      <c r="AT248" s="225" t="s">
        <v>121</v>
      </c>
      <c r="AU248" s="225" t="s">
        <v>82</v>
      </c>
      <c r="AY248" s="18" t="s">
        <v>119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80</v>
      </c>
      <c r="BK248" s="226">
        <f>ROUND(I248*H248,2)</f>
        <v>0</v>
      </c>
      <c r="BL248" s="18" t="s">
        <v>126</v>
      </c>
      <c r="BM248" s="225" t="s">
        <v>272</v>
      </c>
    </row>
    <row r="249" s="2" customFormat="1">
      <c r="A249" s="39"/>
      <c r="B249" s="40"/>
      <c r="C249" s="41"/>
      <c r="D249" s="227" t="s">
        <v>127</v>
      </c>
      <c r="E249" s="41"/>
      <c r="F249" s="228" t="s">
        <v>273</v>
      </c>
      <c r="G249" s="41"/>
      <c r="H249" s="41"/>
      <c r="I249" s="229"/>
      <c r="J249" s="41"/>
      <c r="K249" s="41"/>
      <c r="L249" s="45"/>
      <c r="M249" s="230"/>
      <c r="N249" s="231"/>
      <c r="O249" s="92"/>
      <c r="P249" s="92"/>
      <c r="Q249" s="92"/>
      <c r="R249" s="92"/>
      <c r="S249" s="92"/>
      <c r="T249" s="92"/>
      <c r="U249" s="93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127</v>
      </c>
      <c r="AU249" s="18" t="s">
        <v>82</v>
      </c>
    </row>
    <row r="250" s="2" customFormat="1">
      <c r="A250" s="39"/>
      <c r="B250" s="40"/>
      <c r="C250" s="41"/>
      <c r="D250" s="232" t="s">
        <v>129</v>
      </c>
      <c r="E250" s="41"/>
      <c r="F250" s="233" t="s">
        <v>274</v>
      </c>
      <c r="G250" s="41"/>
      <c r="H250" s="41"/>
      <c r="I250" s="229"/>
      <c r="J250" s="41"/>
      <c r="K250" s="41"/>
      <c r="L250" s="45"/>
      <c r="M250" s="230"/>
      <c r="N250" s="231"/>
      <c r="O250" s="92"/>
      <c r="P250" s="92"/>
      <c r="Q250" s="92"/>
      <c r="R250" s="92"/>
      <c r="S250" s="92"/>
      <c r="T250" s="92"/>
      <c r="U250" s="93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129</v>
      </c>
      <c r="AU250" s="18" t="s">
        <v>82</v>
      </c>
    </row>
    <row r="251" s="15" customFormat="1">
      <c r="A251" s="15"/>
      <c r="B251" s="256"/>
      <c r="C251" s="257"/>
      <c r="D251" s="227" t="s">
        <v>131</v>
      </c>
      <c r="E251" s="258" t="s">
        <v>1</v>
      </c>
      <c r="F251" s="259" t="s">
        <v>275</v>
      </c>
      <c r="G251" s="257"/>
      <c r="H251" s="258" t="s">
        <v>1</v>
      </c>
      <c r="I251" s="260"/>
      <c r="J251" s="257"/>
      <c r="K251" s="257"/>
      <c r="L251" s="261"/>
      <c r="M251" s="262"/>
      <c r="N251" s="263"/>
      <c r="O251" s="263"/>
      <c r="P251" s="263"/>
      <c r="Q251" s="263"/>
      <c r="R251" s="263"/>
      <c r="S251" s="263"/>
      <c r="T251" s="263"/>
      <c r="U251" s="264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5" t="s">
        <v>131</v>
      </c>
      <c r="AU251" s="265" t="s">
        <v>82</v>
      </c>
      <c r="AV251" s="15" t="s">
        <v>80</v>
      </c>
      <c r="AW251" s="15" t="s">
        <v>30</v>
      </c>
      <c r="AX251" s="15" t="s">
        <v>73</v>
      </c>
      <c r="AY251" s="265" t="s">
        <v>119</v>
      </c>
    </row>
    <row r="252" s="15" customFormat="1">
      <c r="A252" s="15"/>
      <c r="B252" s="256"/>
      <c r="C252" s="257"/>
      <c r="D252" s="227" t="s">
        <v>131</v>
      </c>
      <c r="E252" s="258" t="s">
        <v>1</v>
      </c>
      <c r="F252" s="259" t="s">
        <v>160</v>
      </c>
      <c r="G252" s="257"/>
      <c r="H252" s="258" t="s">
        <v>1</v>
      </c>
      <c r="I252" s="260"/>
      <c r="J252" s="257"/>
      <c r="K252" s="257"/>
      <c r="L252" s="261"/>
      <c r="M252" s="262"/>
      <c r="N252" s="263"/>
      <c r="O252" s="263"/>
      <c r="P252" s="263"/>
      <c r="Q252" s="263"/>
      <c r="R252" s="263"/>
      <c r="S252" s="263"/>
      <c r="T252" s="263"/>
      <c r="U252" s="264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131</v>
      </c>
      <c r="AU252" s="265" t="s">
        <v>82</v>
      </c>
      <c r="AV252" s="15" t="s">
        <v>80</v>
      </c>
      <c r="AW252" s="15" t="s">
        <v>30</v>
      </c>
      <c r="AX252" s="15" t="s">
        <v>73</v>
      </c>
      <c r="AY252" s="265" t="s">
        <v>119</v>
      </c>
    </row>
    <row r="253" s="13" customFormat="1">
      <c r="A253" s="13"/>
      <c r="B253" s="234"/>
      <c r="C253" s="235"/>
      <c r="D253" s="227" t="s">
        <v>131</v>
      </c>
      <c r="E253" s="236" t="s">
        <v>1</v>
      </c>
      <c r="F253" s="237" t="s">
        <v>276</v>
      </c>
      <c r="G253" s="235"/>
      <c r="H253" s="238">
        <v>10.725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2"/>
      <c r="U253" s="24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131</v>
      </c>
      <c r="AU253" s="244" t="s">
        <v>82</v>
      </c>
      <c r="AV253" s="13" t="s">
        <v>82</v>
      </c>
      <c r="AW253" s="13" t="s">
        <v>30</v>
      </c>
      <c r="AX253" s="13" t="s">
        <v>73</v>
      </c>
      <c r="AY253" s="244" t="s">
        <v>119</v>
      </c>
    </row>
    <row r="254" s="14" customFormat="1">
      <c r="A254" s="14"/>
      <c r="B254" s="245"/>
      <c r="C254" s="246"/>
      <c r="D254" s="227" t="s">
        <v>131</v>
      </c>
      <c r="E254" s="247" t="s">
        <v>1</v>
      </c>
      <c r="F254" s="248" t="s">
        <v>133</v>
      </c>
      <c r="G254" s="246"/>
      <c r="H254" s="249">
        <v>10.725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3"/>
      <c r="U254" s="25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131</v>
      </c>
      <c r="AU254" s="255" t="s">
        <v>82</v>
      </c>
      <c r="AV254" s="14" t="s">
        <v>126</v>
      </c>
      <c r="AW254" s="14" t="s">
        <v>30</v>
      </c>
      <c r="AX254" s="14" t="s">
        <v>80</v>
      </c>
      <c r="AY254" s="255" t="s">
        <v>119</v>
      </c>
    </row>
    <row r="255" s="2" customFormat="1" ht="24.15" customHeight="1">
      <c r="A255" s="39"/>
      <c r="B255" s="40"/>
      <c r="C255" s="214" t="s">
        <v>277</v>
      </c>
      <c r="D255" s="214" t="s">
        <v>121</v>
      </c>
      <c r="E255" s="215" t="s">
        <v>278</v>
      </c>
      <c r="F255" s="216" t="s">
        <v>279</v>
      </c>
      <c r="G255" s="217" t="s">
        <v>156</v>
      </c>
      <c r="H255" s="218">
        <v>107.25</v>
      </c>
      <c r="I255" s="219"/>
      <c r="J255" s="220">
        <f>ROUND(I255*H255,2)</f>
        <v>0</v>
      </c>
      <c r="K255" s="216" t="s">
        <v>125</v>
      </c>
      <c r="L255" s="45"/>
      <c r="M255" s="221" t="s">
        <v>1</v>
      </c>
      <c r="N255" s="222" t="s">
        <v>38</v>
      </c>
      <c r="O255" s="92"/>
      <c r="P255" s="223">
        <f>O255*H255</f>
        <v>0</v>
      </c>
      <c r="Q255" s="223">
        <v>0.00016694</v>
      </c>
      <c r="R255" s="223">
        <f>Q255*H255</f>
        <v>0.017904315000000001</v>
      </c>
      <c r="S255" s="223">
        <v>0</v>
      </c>
      <c r="T255" s="223">
        <f>S255*H255</f>
        <v>0</v>
      </c>
      <c r="U255" s="224" t="s">
        <v>1</v>
      </c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126</v>
      </c>
      <c r="AT255" s="225" t="s">
        <v>121</v>
      </c>
      <c r="AU255" s="225" t="s">
        <v>82</v>
      </c>
      <c r="AY255" s="18" t="s">
        <v>119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80</v>
      </c>
      <c r="BK255" s="226">
        <f>ROUND(I255*H255,2)</f>
        <v>0</v>
      </c>
      <c r="BL255" s="18" t="s">
        <v>126</v>
      </c>
      <c r="BM255" s="225" t="s">
        <v>280</v>
      </c>
    </row>
    <row r="256" s="2" customFormat="1">
      <c r="A256" s="39"/>
      <c r="B256" s="40"/>
      <c r="C256" s="41"/>
      <c r="D256" s="227" t="s">
        <v>127</v>
      </c>
      <c r="E256" s="41"/>
      <c r="F256" s="228" t="s">
        <v>281</v>
      </c>
      <c r="G256" s="41"/>
      <c r="H256" s="41"/>
      <c r="I256" s="229"/>
      <c r="J256" s="41"/>
      <c r="K256" s="41"/>
      <c r="L256" s="45"/>
      <c r="M256" s="230"/>
      <c r="N256" s="231"/>
      <c r="O256" s="92"/>
      <c r="P256" s="92"/>
      <c r="Q256" s="92"/>
      <c r="R256" s="92"/>
      <c r="S256" s="92"/>
      <c r="T256" s="92"/>
      <c r="U256" s="93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127</v>
      </c>
      <c r="AU256" s="18" t="s">
        <v>82</v>
      </c>
    </row>
    <row r="257" s="2" customFormat="1">
      <c r="A257" s="39"/>
      <c r="B257" s="40"/>
      <c r="C257" s="41"/>
      <c r="D257" s="232" t="s">
        <v>129</v>
      </c>
      <c r="E257" s="41"/>
      <c r="F257" s="233" t="s">
        <v>282</v>
      </c>
      <c r="G257" s="41"/>
      <c r="H257" s="41"/>
      <c r="I257" s="229"/>
      <c r="J257" s="41"/>
      <c r="K257" s="41"/>
      <c r="L257" s="45"/>
      <c r="M257" s="230"/>
      <c r="N257" s="231"/>
      <c r="O257" s="92"/>
      <c r="P257" s="92"/>
      <c r="Q257" s="92"/>
      <c r="R257" s="92"/>
      <c r="S257" s="92"/>
      <c r="T257" s="92"/>
      <c r="U257" s="93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129</v>
      </c>
      <c r="AU257" s="18" t="s">
        <v>82</v>
      </c>
    </row>
    <row r="258" s="15" customFormat="1">
      <c r="A258" s="15"/>
      <c r="B258" s="256"/>
      <c r="C258" s="257"/>
      <c r="D258" s="227" t="s">
        <v>131</v>
      </c>
      <c r="E258" s="258" t="s">
        <v>1</v>
      </c>
      <c r="F258" s="259" t="s">
        <v>275</v>
      </c>
      <c r="G258" s="257"/>
      <c r="H258" s="258" t="s">
        <v>1</v>
      </c>
      <c r="I258" s="260"/>
      <c r="J258" s="257"/>
      <c r="K258" s="257"/>
      <c r="L258" s="261"/>
      <c r="M258" s="262"/>
      <c r="N258" s="263"/>
      <c r="O258" s="263"/>
      <c r="P258" s="263"/>
      <c r="Q258" s="263"/>
      <c r="R258" s="263"/>
      <c r="S258" s="263"/>
      <c r="T258" s="263"/>
      <c r="U258" s="264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131</v>
      </c>
      <c r="AU258" s="265" t="s">
        <v>82</v>
      </c>
      <c r="AV258" s="15" t="s">
        <v>80</v>
      </c>
      <c r="AW258" s="15" t="s">
        <v>30</v>
      </c>
      <c r="AX258" s="15" t="s">
        <v>73</v>
      </c>
      <c r="AY258" s="265" t="s">
        <v>119</v>
      </c>
    </row>
    <row r="259" s="15" customFormat="1">
      <c r="A259" s="15"/>
      <c r="B259" s="256"/>
      <c r="C259" s="257"/>
      <c r="D259" s="227" t="s">
        <v>131</v>
      </c>
      <c r="E259" s="258" t="s">
        <v>1</v>
      </c>
      <c r="F259" s="259" t="s">
        <v>283</v>
      </c>
      <c r="G259" s="257"/>
      <c r="H259" s="258" t="s">
        <v>1</v>
      </c>
      <c r="I259" s="260"/>
      <c r="J259" s="257"/>
      <c r="K259" s="257"/>
      <c r="L259" s="261"/>
      <c r="M259" s="262"/>
      <c r="N259" s="263"/>
      <c r="O259" s="263"/>
      <c r="P259" s="263"/>
      <c r="Q259" s="263"/>
      <c r="R259" s="263"/>
      <c r="S259" s="263"/>
      <c r="T259" s="263"/>
      <c r="U259" s="264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5" t="s">
        <v>131</v>
      </c>
      <c r="AU259" s="265" t="s">
        <v>82</v>
      </c>
      <c r="AV259" s="15" t="s">
        <v>80</v>
      </c>
      <c r="AW259" s="15" t="s">
        <v>30</v>
      </c>
      <c r="AX259" s="15" t="s">
        <v>73</v>
      </c>
      <c r="AY259" s="265" t="s">
        <v>119</v>
      </c>
    </row>
    <row r="260" s="13" customFormat="1">
      <c r="A260" s="13"/>
      <c r="B260" s="234"/>
      <c r="C260" s="235"/>
      <c r="D260" s="227" t="s">
        <v>131</v>
      </c>
      <c r="E260" s="236" t="s">
        <v>1</v>
      </c>
      <c r="F260" s="237" t="s">
        <v>284</v>
      </c>
      <c r="G260" s="235"/>
      <c r="H260" s="238">
        <v>107.25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2"/>
      <c r="U260" s="24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131</v>
      </c>
      <c r="AU260" s="244" t="s">
        <v>82</v>
      </c>
      <c r="AV260" s="13" t="s">
        <v>82</v>
      </c>
      <c r="AW260" s="13" t="s">
        <v>30</v>
      </c>
      <c r="AX260" s="13" t="s">
        <v>73</v>
      </c>
      <c r="AY260" s="244" t="s">
        <v>119</v>
      </c>
    </row>
    <row r="261" s="14" customFormat="1">
      <c r="A261" s="14"/>
      <c r="B261" s="245"/>
      <c r="C261" s="246"/>
      <c r="D261" s="227" t="s">
        <v>131</v>
      </c>
      <c r="E261" s="247" t="s">
        <v>1</v>
      </c>
      <c r="F261" s="248" t="s">
        <v>133</v>
      </c>
      <c r="G261" s="246"/>
      <c r="H261" s="249">
        <v>107.25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3"/>
      <c r="U261" s="25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131</v>
      </c>
      <c r="AU261" s="255" t="s">
        <v>82</v>
      </c>
      <c r="AV261" s="14" t="s">
        <v>126</v>
      </c>
      <c r="AW261" s="14" t="s">
        <v>30</v>
      </c>
      <c r="AX261" s="14" t="s">
        <v>80</v>
      </c>
      <c r="AY261" s="255" t="s">
        <v>119</v>
      </c>
    </row>
    <row r="262" s="2" customFormat="1" ht="24.15" customHeight="1">
      <c r="A262" s="39"/>
      <c r="B262" s="40"/>
      <c r="C262" s="277" t="s">
        <v>205</v>
      </c>
      <c r="D262" s="277" t="s">
        <v>251</v>
      </c>
      <c r="E262" s="278" t="s">
        <v>285</v>
      </c>
      <c r="F262" s="279" t="s">
        <v>286</v>
      </c>
      <c r="G262" s="280" t="s">
        <v>156</v>
      </c>
      <c r="H262" s="281">
        <v>127.038</v>
      </c>
      <c r="I262" s="282"/>
      <c r="J262" s="283">
        <f>ROUND(I262*H262,2)</f>
        <v>0</v>
      </c>
      <c r="K262" s="279" t="s">
        <v>125</v>
      </c>
      <c r="L262" s="284"/>
      <c r="M262" s="285" t="s">
        <v>1</v>
      </c>
      <c r="N262" s="286" t="s">
        <v>38</v>
      </c>
      <c r="O262" s="92"/>
      <c r="P262" s="223">
        <f>O262*H262</f>
        <v>0</v>
      </c>
      <c r="Q262" s="223">
        <v>0.00029999999999999997</v>
      </c>
      <c r="R262" s="223">
        <f>Q262*H262</f>
        <v>0.038111399999999997</v>
      </c>
      <c r="S262" s="223">
        <v>0</v>
      </c>
      <c r="T262" s="223">
        <f>S262*H262</f>
        <v>0</v>
      </c>
      <c r="U262" s="224" t="s">
        <v>1</v>
      </c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5" t="s">
        <v>149</v>
      </c>
      <c r="AT262" s="225" t="s">
        <v>251</v>
      </c>
      <c r="AU262" s="225" t="s">
        <v>82</v>
      </c>
      <c r="AY262" s="18" t="s">
        <v>119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80</v>
      </c>
      <c r="BK262" s="226">
        <f>ROUND(I262*H262,2)</f>
        <v>0</v>
      </c>
      <c r="BL262" s="18" t="s">
        <v>126</v>
      </c>
      <c r="BM262" s="225" t="s">
        <v>287</v>
      </c>
    </row>
    <row r="263" s="2" customFormat="1">
      <c r="A263" s="39"/>
      <c r="B263" s="40"/>
      <c r="C263" s="41"/>
      <c r="D263" s="227" t="s">
        <v>127</v>
      </c>
      <c r="E263" s="41"/>
      <c r="F263" s="228" t="s">
        <v>286</v>
      </c>
      <c r="G263" s="41"/>
      <c r="H263" s="41"/>
      <c r="I263" s="229"/>
      <c r="J263" s="41"/>
      <c r="K263" s="41"/>
      <c r="L263" s="45"/>
      <c r="M263" s="230"/>
      <c r="N263" s="231"/>
      <c r="O263" s="92"/>
      <c r="P263" s="92"/>
      <c r="Q263" s="92"/>
      <c r="R263" s="92"/>
      <c r="S263" s="92"/>
      <c r="T263" s="92"/>
      <c r="U263" s="93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127</v>
      </c>
      <c r="AU263" s="18" t="s">
        <v>82</v>
      </c>
    </row>
    <row r="264" s="13" customFormat="1">
      <c r="A264" s="13"/>
      <c r="B264" s="234"/>
      <c r="C264" s="235"/>
      <c r="D264" s="227" t="s">
        <v>131</v>
      </c>
      <c r="E264" s="236" t="s">
        <v>1</v>
      </c>
      <c r="F264" s="237" t="s">
        <v>288</v>
      </c>
      <c r="G264" s="235"/>
      <c r="H264" s="238">
        <v>127.038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2"/>
      <c r="U264" s="24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131</v>
      </c>
      <c r="AU264" s="244" t="s">
        <v>82</v>
      </c>
      <c r="AV264" s="13" t="s">
        <v>82</v>
      </c>
      <c r="AW264" s="13" t="s">
        <v>30</v>
      </c>
      <c r="AX264" s="13" t="s">
        <v>73</v>
      </c>
      <c r="AY264" s="244" t="s">
        <v>119</v>
      </c>
    </row>
    <row r="265" s="14" customFormat="1">
      <c r="A265" s="14"/>
      <c r="B265" s="245"/>
      <c r="C265" s="246"/>
      <c r="D265" s="227" t="s">
        <v>131</v>
      </c>
      <c r="E265" s="247" t="s">
        <v>1</v>
      </c>
      <c r="F265" s="248" t="s">
        <v>133</v>
      </c>
      <c r="G265" s="246"/>
      <c r="H265" s="249">
        <v>127.038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3"/>
      <c r="U265" s="25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131</v>
      </c>
      <c r="AU265" s="255" t="s">
        <v>82</v>
      </c>
      <c r="AV265" s="14" t="s">
        <v>126</v>
      </c>
      <c r="AW265" s="14" t="s">
        <v>30</v>
      </c>
      <c r="AX265" s="14" t="s">
        <v>80</v>
      </c>
      <c r="AY265" s="255" t="s">
        <v>119</v>
      </c>
    </row>
    <row r="266" s="2" customFormat="1" ht="24.15" customHeight="1">
      <c r="A266" s="39"/>
      <c r="B266" s="40"/>
      <c r="C266" s="214" t="s">
        <v>289</v>
      </c>
      <c r="D266" s="214" t="s">
        <v>121</v>
      </c>
      <c r="E266" s="215" t="s">
        <v>290</v>
      </c>
      <c r="F266" s="216" t="s">
        <v>291</v>
      </c>
      <c r="G266" s="217" t="s">
        <v>142</v>
      </c>
      <c r="H266" s="218">
        <v>97.5</v>
      </c>
      <c r="I266" s="219"/>
      <c r="J266" s="220">
        <f>ROUND(I266*H266,2)</f>
        <v>0</v>
      </c>
      <c r="K266" s="216" t="s">
        <v>125</v>
      </c>
      <c r="L266" s="45"/>
      <c r="M266" s="221" t="s">
        <v>1</v>
      </c>
      <c r="N266" s="222" t="s">
        <v>38</v>
      </c>
      <c r="O266" s="92"/>
      <c r="P266" s="223">
        <f>O266*H266</f>
        <v>0</v>
      </c>
      <c r="Q266" s="223">
        <v>0.00032640000000000002</v>
      </c>
      <c r="R266" s="223">
        <f>Q266*H266</f>
        <v>0.031824000000000005</v>
      </c>
      <c r="S266" s="223">
        <v>0</v>
      </c>
      <c r="T266" s="223">
        <f>S266*H266</f>
        <v>0</v>
      </c>
      <c r="U266" s="224" t="s">
        <v>1</v>
      </c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5" t="s">
        <v>126</v>
      </c>
      <c r="AT266" s="225" t="s">
        <v>121</v>
      </c>
      <c r="AU266" s="225" t="s">
        <v>82</v>
      </c>
      <c r="AY266" s="18" t="s">
        <v>119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8" t="s">
        <v>80</v>
      </c>
      <c r="BK266" s="226">
        <f>ROUND(I266*H266,2)</f>
        <v>0</v>
      </c>
      <c r="BL266" s="18" t="s">
        <v>126</v>
      </c>
      <c r="BM266" s="225" t="s">
        <v>292</v>
      </c>
    </row>
    <row r="267" s="2" customFormat="1">
      <c r="A267" s="39"/>
      <c r="B267" s="40"/>
      <c r="C267" s="41"/>
      <c r="D267" s="227" t="s">
        <v>127</v>
      </c>
      <c r="E267" s="41"/>
      <c r="F267" s="228" t="s">
        <v>293</v>
      </c>
      <c r="G267" s="41"/>
      <c r="H267" s="41"/>
      <c r="I267" s="229"/>
      <c r="J267" s="41"/>
      <c r="K267" s="41"/>
      <c r="L267" s="45"/>
      <c r="M267" s="230"/>
      <c r="N267" s="231"/>
      <c r="O267" s="92"/>
      <c r="P267" s="92"/>
      <c r="Q267" s="92"/>
      <c r="R267" s="92"/>
      <c r="S267" s="92"/>
      <c r="T267" s="92"/>
      <c r="U267" s="93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127</v>
      </c>
      <c r="AU267" s="18" t="s">
        <v>82</v>
      </c>
    </row>
    <row r="268" s="2" customFormat="1">
      <c r="A268" s="39"/>
      <c r="B268" s="40"/>
      <c r="C268" s="41"/>
      <c r="D268" s="232" t="s">
        <v>129</v>
      </c>
      <c r="E268" s="41"/>
      <c r="F268" s="233" t="s">
        <v>294</v>
      </c>
      <c r="G268" s="41"/>
      <c r="H268" s="41"/>
      <c r="I268" s="229"/>
      <c r="J268" s="41"/>
      <c r="K268" s="41"/>
      <c r="L268" s="45"/>
      <c r="M268" s="230"/>
      <c r="N268" s="231"/>
      <c r="O268" s="92"/>
      <c r="P268" s="92"/>
      <c r="Q268" s="92"/>
      <c r="R268" s="92"/>
      <c r="S268" s="92"/>
      <c r="T268" s="92"/>
      <c r="U268" s="93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129</v>
      </c>
      <c r="AU268" s="18" t="s">
        <v>82</v>
      </c>
    </row>
    <row r="269" s="15" customFormat="1">
      <c r="A269" s="15"/>
      <c r="B269" s="256"/>
      <c r="C269" s="257"/>
      <c r="D269" s="227" t="s">
        <v>131</v>
      </c>
      <c r="E269" s="258" t="s">
        <v>1</v>
      </c>
      <c r="F269" s="259" t="s">
        <v>275</v>
      </c>
      <c r="G269" s="257"/>
      <c r="H269" s="258" t="s">
        <v>1</v>
      </c>
      <c r="I269" s="260"/>
      <c r="J269" s="257"/>
      <c r="K269" s="257"/>
      <c r="L269" s="261"/>
      <c r="M269" s="262"/>
      <c r="N269" s="263"/>
      <c r="O269" s="263"/>
      <c r="P269" s="263"/>
      <c r="Q269" s="263"/>
      <c r="R269" s="263"/>
      <c r="S269" s="263"/>
      <c r="T269" s="263"/>
      <c r="U269" s="264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131</v>
      </c>
      <c r="AU269" s="265" t="s">
        <v>82</v>
      </c>
      <c r="AV269" s="15" t="s">
        <v>80</v>
      </c>
      <c r="AW269" s="15" t="s">
        <v>30</v>
      </c>
      <c r="AX269" s="15" t="s">
        <v>73</v>
      </c>
      <c r="AY269" s="265" t="s">
        <v>119</v>
      </c>
    </row>
    <row r="270" s="13" customFormat="1">
      <c r="A270" s="13"/>
      <c r="B270" s="234"/>
      <c r="C270" s="235"/>
      <c r="D270" s="227" t="s">
        <v>131</v>
      </c>
      <c r="E270" s="236" t="s">
        <v>1</v>
      </c>
      <c r="F270" s="237" t="s">
        <v>295</v>
      </c>
      <c r="G270" s="235"/>
      <c r="H270" s="238">
        <v>97.5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2"/>
      <c r="U270" s="24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131</v>
      </c>
      <c r="AU270" s="244" t="s">
        <v>82</v>
      </c>
      <c r="AV270" s="13" t="s">
        <v>82</v>
      </c>
      <c r="AW270" s="13" t="s">
        <v>30</v>
      </c>
      <c r="AX270" s="13" t="s">
        <v>73</v>
      </c>
      <c r="AY270" s="244" t="s">
        <v>119</v>
      </c>
    </row>
    <row r="271" s="14" customFormat="1">
      <c r="A271" s="14"/>
      <c r="B271" s="245"/>
      <c r="C271" s="246"/>
      <c r="D271" s="227" t="s">
        <v>131</v>
      </c>
      <c r="E271" s="247" t="s">
        <v>1</v>
      </c>
      <c r="F271" s="248" t="s">
        <v>133</v>
      </c>
      <c r="G271" s="246"/>
      <c r="H271" s="249">
        <v>97.5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3"/>
      <c r="U271" s="25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131</v>
      </c>
      <c r="AU271" s="255" t="s">
        <v>82</v>
      </c>
      <c r="AV271" s="14" t="s">
        <v>126</v>
      </c>
      <c r="AW271" s="14" t="s">
        <v>30</v>
      </c>
      <c r="AX271" s="14" t="s">
        <v>80</v>
      </c>
      <c r="AY271" s="255" t="s">
        <v>119</v>
      </c>
    </row>
    <row r="272" s="12" customFormat="1" ht="22.8" customHeight="1">
      <c r="A272" s="12"/>
      <c r="B272" s="198"/>
      <c r="C272" s="199"/>
      <c r="D272" s="200" t="s">
        <v>72</v>
      </c>
      <c r="E272" s="212" t="s">
        <v>139</v>
      </c>
      <c r="F272" s="212" t="s">
        <v>296</v>
      </c>
      <c r="G272" s="199"/>
      <c r="H272" s="199"/>
      <c r="I272" s="202"/>
      <c r="J272" s="213">
        <f>BK272</f>
        <v>0</v>
      </c>
      <c r="K272" s="199"/>
      <c r="L272" s="204"/>
      <c r="M272" s="205"/>
      <c r="N272" s="206"/>
      <c r="O272" s="206"/>
      <c r="P272" s="207">
        <f>SUM(P273:P282)</f>
        <v>0</v>
      </c>
      <c r="Q272" s="206"/>
      <c r="R272" s="207">
        <f>SUM(R273:R282)</f>
        <v>0</v>
      </c>
      <c r="S272" s="206"/>
      <c r="T272" s="207">
        <f>SUM(T273:T282)</f>
        <v>0</v>
      </c>
      <c r="U272" s="208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9" t="s">
        <v>80</v>
      </c>
      <c r="AT272" s="210" t="s">
        <v>72</v>
      </c>
      <c r="AU272" s="210" t="s">
        <v>80</v>
      </c>
      <c r="AY272" s="209" t="s">
        <v>119</v>
      </c>
      <c r="BK272" s="211">
        <f>SUM(BK273:BK282)</f>
        <v>0</v>
      </c>
    </row>
    <row r="273" s="2" customFormat="1" ht="21.75" customHeight="1">
      <c r="A273" s="39"/>
      <c r="B273" s="40"/>
      <c r="C273" s="214" t="s">
        <v>211</v>
      </c>
      <c r="D273" s="214" t="s">
        <v>121</v>
      </c>
      <c r="E273" s="215" t="s">
        <v>297</v>
      </c>
      <c r="F273" s="216" t="s">
        <v>298</v>
      </c>
      <c r="G273" s="217" t="s">
        <v>142</v>
      </c>
      <c r="H273" s="218">
        <v>97.5</v>
      </c>
      <c r="I273" s="219"/>
      <c r="J273" s="220">
        <f>ROUND(I273*H273,2)</f>
        <v>0</v>
      </c>
      <c r="K273" s="216" t="s">
        <v>125</v>
      </c>
      <c r="L273" s="45"/>
      <c r="M273" s="221" t="s">
        <v>1</v>
      </c>
      <c r="N273" s="222" t="s">
        <v>38</v>
      </c>
      <c r="O273" s="92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3">
        <f>S273*H273</f>
        <v>0</v>
      </c>
      <c r="U273" s="224" t="s">
        <v>1</v>
      </c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126</v>
      </c>
      <c r="AT273" s="225" t="s">
        <v>121</v>
      </c>
      <c r="AU273" s="225" t="s">
        <v>82</v>
      </c>
      <c r="AY273" s="18" t="s">
        <v>119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80</v>
      </c>
      <c r="BK273" s="226">
        <f>ROUND(I273*H273,2)</f>
        <v>0</v>
      </c>
      <c r="BL273" s="18" t="s">
        <v>126</v>
      </c>
      <c r="BM273" s="225" t="s">
        <v>299</v>
      </c>
    </row>
    <row r="274" s="2" customFormat="1">
      <c r="A274" s="39"/>
      <c r="B274" s="40"/>
      <c r="C274" s="41"/>
      <c r="D274" s="227" t="s">
        <v>127</v>
      </c>
      <c r="E274" s="41"/>
      <c r="F274" s="228" t="s">
        <v>300</v>
      </c>
      <c r="G274" s="41"/>
      <c r="H274" s="41"/>
      <c r="I274" s="229"/>
      <c r="J274" s="41"/>
      <c r="K274" s="41"/>
      <c r="L274" s="45"/>
      <c r="M274" s="230"/>
      <c r="N274" s="231"/>
      <c r="O274" s="92"/>
      <c r="P274" s="92"/>
      <c r="Q274" s="92"/>
      <c r="R274" s="92"/>
      <c r="S274" s="92"/>
      <c r="T274" s="92"/>
      <c r="U274" s="93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127</v>
      </c>
      <c r="AU274" s="18" t="s">
        <v>82</v>
      </c>
    </row>
    <row r="275" s="2" customFormat="1">
      <c r="A275" s="39"/>
      <c r="B275" s="40"/>
      <c r="C275" s="41"/>
      <c r="D275" s="232" t="s">
        <v>129</v>
      </c>
      <c r="E275" s="41"/>
      <c r="F275" s="233" t="s">
        <v>301</v>
      </c>
      <c r="G275" s="41"/>
      <c r="H275" s="41"/>
      <c r="I275" s="229"/>
      <c r="J275" s="41"/>
      <c r="K275" s="41"/>
      <c r="L275" s="45"/>
      <c r="M275" s="230"/>
      <c r="N275" s="231"/>
      <c r="O275" s="92"/>
      <c r="P275" s="92"/>
      <c r="Q275" s="92"/>
      <c r="R275" s="92"/>
      <c r="S275" s="92"/>
      <c r="T275" s="92"/>
      <c r="U275" s="93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129</v>
      </c>
      <c r="AU275" s="18" t="s">
        <v>82</v>
      </c>
    </row>
    <row r="276" s="15" customFormat="1">
      <c r="A276" s="15"/>
      <c r="B276" s="256"/>
      <c r="C276" s="257"/>
      <c r="D276" s="227" t="s">
        <v>131</v>
      </c>
      <c r="E276" s="258" t="s">
        <v>1</v>
      </c>
      <c r="F276" s="259" t="s">
        <v>302</v>
      </c>
      <c r="G276" s="257"/>
      <c r="H276" s="258" t="s">
        <v>1</v>
      </c>
      <c r="I276" s="260"/>
      <c r="J276" s="257"/>
      <c r="K276" s="257"/>
      <c r="L276" s="261"/>
      <c r="M276" s="262"/>
      <c r="N276" s="263"/>
      <c r="O276" s="263"/>
      <c r="P276" s="263"/>
      <c r="Q276" s="263"/>
      <c r="R276" s="263"/>
      <c r="S276" s="263"/>
      <c r="T276" s="263"/>
      <c r="U276" s="264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5" t="s">
        <v>131</v>
      </c>
      <c r="AU276" s="265" t="s">
        <v>82</v>
      </c>
      <c r="AV276" s="15" t="s">
        <v>80</v>
      </c>
      <c r="AW276" s="15" t="s">
        <v>30</v>
      </c>
      <c r="AX276" s="15" t="s">
        <v>73</v>
      </c>
      <c r="AY276" s="265" t="s">
        <v>119</v>
      </c>
    </row>
    <row r="277" s="13" customFormat="1">
      <c r="A277" s="13"/>
      <c r="B277" s="234"/>
      <c r="C277" s="235"/>
      <c r="D277" s="227" t="s">
        <v>131</v>
      </c>
      <c r="E277" s="236" t="s">
        <v>1</v>
      </c>
      <c r="F277" s="237" t="s">
        <v>303</v>
      </c>
      <c r="G277" s="235"/>
      <c r="H277" s="238">
        <v>55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2"/>
      <c r="U277" s="24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131</v>
      </c>
      <c r="AU277" s="244" t="s">
        <v>82</v>
      </c>
      <c r="AV277" s="13" t="s">
        <v>82</v>
      </c>
      <c r="AW277" s="13" t="s">
        <v>30</v>
      </c>
      <c r="AX277" s="13" t="s">
        <v>73</v>
      </c>
      <c r="AY277" s="244" t="s">
        <v>119</v>
      </c>
    </row>
    <row r="278" s="15" customFormat="1">
      <c r="A278" s="15"/>
      <c r="B278" s="256"/>
      <c r="C278" s="257"/>
      <c r="D278" s="227" t="s">
        <v>131</v>
      </c>
      <c r="E278" s="258" t="s">
        <v>1</v>
      </c>
      <c r="F278" s="259" t="s">
        <v>304</v>
      </c>
      <c r="G278" s="257"/>
      <c r="H278" s="258" t="s">
        <v>1</v>
      </c>
      <c r="I278" s="260"/>
      <c r="J278" s="257"/>
      <c r="K278" s="257"/>
      <c r="L278" s="261"/>
      <c r="M278" s="262"/>
      <c r="N278" s="263"/>
      <c r="O278" s="263"/>
      <c r="P278" s="263"/>
      <c r="Q278" s="263"/>
      <c r="R278" s="263"/>
      <c r="S278" s="263"/>
      <c r="T278" s="263"/>
      <c r="U278" s="264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131</v>
      </c>
      <c r="AU278" s="265" t="s">
        <v>82</v>
      </c>
      <c r="AV278" s="15" t="s">
        <v>80</v>
      </c>
      <c r="AW278" s="15" t="s">
        <v>30</v>
      </c>
      <c r="AX278" s="15" t="s">
        <v>73</v>
      </c>
      <c r="AY278" s="265" t="s">
        <v>119</v>
      </c>
    </row>
    <row r="279" s="13" customFormat="1">
      <c r="A279" s="13"/>
      <c r="B279" s="234"/>
      <c r="C279" s="235"/>
      <c r="D279" s="227" t="s">
        <v>131</v>
      </c>
      <c r="E279" s="236" t="s">
        <v>1</v>
      </c>
      <c r="F279" s="237" t="s">
        <v>305</v>
      </c>
      <c r="G279" s="235"/>
      <c r="H279" s="238">
        <v>31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2"/>
      <c r="U279" s="24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131</v>
      </c>
      <c r="AU279" s="244" t="s">
        <v>82</v>
      </c>
      <c r="AV279" s="13" t="s">
        <v>82</v>
      </c>
      <c r="AW279" s="13" t="s">
        <v>30</v>
      </c>
      <c r="AX279" s="13" t="s">
        <v>73</v>
      </c>
      <c r="AY279" s="244" t="s">
        <v>119</v>
      </c>
    </row>
    <row r="280" s="15" customFormat="1">
      <c r="A280" s="15"/>
      <c r="B280" s="256"/>
      <c r="C280" s="257"/>
      <c r="D280" s="227" t="s">
        <v>131</v>
      </c>
      <c r="E280" s="258" t="s">
        <v>1</v>
      </c>
      <c r="F280" s="259" t="s">
        <v>306</v>
      </c>
      <c r="G280" s="257"/>
      <c r="H280" s="258" t="s">
        <v>1</v>
      </c>
      <c r="I280" s="260"/>
      <c r="J280" s="257"/>
      <c r="K280" s="257"/>
      <c r="L280" s="261"/>
      <c r="M280" s="262"/>
      <c r="N280" s="263"/>
      <c r="O280" s="263"/>
      <c r="P280" s="263"/>
      <c r="Q280" s="263"/>
      <c r="R280" s="263"/>
      <c r="S280" s="263"/>
      <c r="T280" s="263"/>
      <c r="U280" s="264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5" t="s">
        <v>131</v>
      </c>
      <c r="AU280" s="265" t="s">
        <v>82</v>
      </c>
      <c r="AV280" s="15" t="s">
        <v>80</v>
      </c>
      <c r="AW280" s="15" t="s">
        <v>30</v>
      </c>
      <c r="AX280" s="15" t="s">
        <v>73</v>
      </c>
      <c r="AY280" s="265" t="s">
        <v>119</v>
      </c>
    </row>
    <row r="281" s="13" customFormat="1">
      <c r="A281" s="13"/>
      <c r="B281" s="234"/>
      <c r="C281" s="235"/>
      <c r="D281" s="227" t="s">
        <v>131</v>
      </c>
      <c r="E281" s="236" t="s">
        <v>1</v>
      </c>
      <c r="F281" s="237" t="s">
        <v>307</v>
      </c>
      <c r="G281" s="235"/>
      <c r="H281" s="238">
        <v>11.5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2"/>
      <c r="U281" s="24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131</v>
      </c>
      <c r="AU281" s="244" t="s">
        <v>82</v>
      </c>
      <c r="AV281" s="13" t="s">
        <v>82</v>
      </c>
      <c r="AW281" s="13" t="s">
        <v>30</v>
      </c>
      <c r="AX281" s="13" t="s">
        <v>73</v>
      </c>
      <c r="AY281" s="244" t="s">
        <v>119</v>
      </c>
    </row>
    <row r="282" s="14" customFormat="1">
      <c r="A282" s="14"/>
      <c r="B282" s="245"/>
      <c r="C282" s="246"/>
      <c r="D282" s="227" t="s">
        <v>131</v>
      </c>
      <c r="E282" s="247" t="s">
        <v>1</v>
      </c>
      <c r="F282" s="248" t="s">
        <v>133</v>
      </c>
      <c r="G282" s="246"/>
      <c r="H282" s="249">
        <v>97.5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3"/>
      <c r="U282" s="25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131</v>
      </c>
      <c r="AU282" s="255" t="s">
        <v>82</v>
      </c>
      <c r="AV282" s="14" t="s">
        <v>126</v>
      </c>
      <c r="AW282" s="14" t="s">
        <v>30</v>
      </c>
      <c r="AX282" s="14" t="s">
        <v>80</v>
      </c>
      <c r="AY282" s="255" t="s">
        <v>119</v>
      </c>
    </row>
    <row r="283" s="12" customFormat="1" ht="22.8" customHeight="1">
      <c r="A283" s="12"/>
      <c r="B283" s="198"/>
      <c r="C283" s="199"/>
      <c r="D283" s="200" t="s">
        <v>72</v>
      </c>
      <c r="E283" s="212" t="s">
        <v>126</v>
      </c>
      <c r="F283" s="212" t="s">
        <v>308</v>
      </c>
      <c r="G283" s="199"/>
      <c r="H283" s="199"/>
      <c r="I283" s="202"/>
      <c r="J283" s="213">
        <f>BK283</f>
        <v>0</v>
      </c>
      <c r="K283" s="199"/>
      <c r="L283" s="204"/>
      <c r="M283" s="205"/>
      <c r="N283" s="206"/>
      <c r="O283" s="206"/>
      <c r="P283" s="207">
        <f>SUM(P284:P328)</f>
        <v>0</v>
      </c>
      <c r="Q283" s="206"/>
      <c r="R283" s="207">
        <f>SUM(R284:R328)</f>
        <v>31.649679229999997</v>
      </c>
      <c r="S283" s="206"/>
      <c r="T283" s="207">
        <f>SUM(T284:T328)</f>
        <v>0</v>
      </c>
      <c r="U283" s="208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9" t="s">
        <v>80</v>
      </c>
      <c r="AT283" s="210" t="s">
        <v>72</v>
      </c>
      <c r="AU283" s="210" t="s">
        <v>80</v>
      </c>
      <c r="AY283" s="209" t="s">
        <v>119</v>
      </c>
      <c r="BK283" s="211">
        <f>SUM(BK284:BK328)</f>
        <v>0</v>
      </c>
    </row>
    <row r="284" s="2" customFormat="1" ht="24.15" customHeight="1">
      <c r="A284" s="39"/>
      <c r="B284" s="40"/>
      <c r="C284" s="214" t="s">
        <v>7</v>
      </c>
      <c r="D284" s="214" t="s">
        <v>121</v>
      </c>
      <c r="E284" s="215" t="s">
        <v>309</v>
      </c>
      <c r="F284" s="216" t="s">
        <v>310</v>
      </c>
      <c r="G284" s="217" t="s">
        <v>164</v>
      </c>
      <c r="H284" s="218">
        <v>1.925</v>
      </c>
      <c r="I284" s="219"/>
      <c r="J284" s="220">
        <f>ROUND(I284*H284,2)</f>
        <v>0</v>
      </c>
      <c r="K284" s="216" t="s">
        <v>125</v>
      </c>
      <c r="L284" s="45"/>
      <c r="M284" s="221" t="s">
        <v>1</v>
      </c>
      <c r="N284" s="222" t="s">
        <v>38</v>
      </c>
      <c r="O284" s="92"/>
      <c r="P284" s="223">
        <f>O284*H284</f>
        <v>0</v>
      </c>
      <c r="Q284" s="223">
        <v>1.8907700000000001</v>
      </c>
      <c r="R284" s="223">
        <f>Q284*H284</f>
        <v>3.6397322500000002</v>
      </c>
      <c r="S284" s="223">
        <v>0</v>
      </c>
      <c r="T284" s="223">
        <f>S284*H284</f>
        <v>0</v>
      </c>
      <c r="U284" s="224" t="s">
        <v>1</v>
      </c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5" t="s">
        <v>126</v>
      </c>
      <c r="AT284" s="225" t="s">
        <v>121</v>
      </c>
      <c r="AU284" s="225" t="s">
        <v>82</v>
      </c>
      <c r="AY284" s="18" t="s">
        <v>119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80</v>
      </c>
      <c r="BK284" s="226">
        <f>ROUND(I284*H284,2)</f>
        <v>0</v>
      </c>
      <c r="BL284" s="18" t="s">
        <v>126</v>
      </c>
      <c r="BM284" s="225" t="s">
        <v>311</v>
      </c>
    </row>
    <row r="285" s="2" customFormat="1">
      <c r="A285" s="39"/>
      <c r="B285" s="40"/>
      <c r="C285" s="41"/>
      <c r="D285" s="227" t="s">
        <v>127</v>
      </c>
      <c r="E285" s="41"/>
      <c r="F285" s="228" t="s">
        <v>312</v>
      </c>
      <c r="G285" s="41"/>
      <c r="H285" s="41"/>
      <c r="I285" s="229"/>
      <c r="J285" s="41"/>
      <c r="K285" s="41"/>
      <c r="L285" s="45"/>
      <c r="M285" s="230"/>
      <c r="N285" s="231"/>
      <c r="O285" s="92"/>
      <c r="P285" s="92"/>
      <c r="Q285" s="92"/>
      <c r="R285" s="92"/>
      <c r="S285" s="92"/>
      <c r="T285" s="92"/>
      <c r="U285" s="93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127</v>
      </c>
      <c r="AU285" s="18" t="s">
        <v>82</v>
      </c>
    </row>
    <row r="286" s="2" customFormat="1">
      <c r="A286" s="39"/>
      <c r="B286" s="40"/>
      <c r="C286" s="41"/>
      <c r="D286" s="232" t="s">
        <v>129</v>
      </c>
      <c r="E286" s="41"/>
      <c r="F286" s="233" t="s">
        <v>313</v>
      </c>
      <c r="G286" s="41"/>
      <c r="H286" s="41"/>
      <c r="I286" s="229"/>
      <c r="J286" s="41"/>
      <c r="K286" s="41"/>
      <c r="L286" s="45"/>
      <c r="M286" s="230"/>
      <c r="N286" s="231"/>
      <c r="O286" s="92"/>
      <c r="P286" s="92"/>
      <c r="Q286" s="92"/>
      <c r="R286" s="92"/>
      <c r="S286" s="92"/>
      <c r="T286" s="92"/>
      <c r="U286" s="93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129</v>
      </c>
      <c r="AU286" s="18" t="s">
        <v>82</v>
      </c>
    </row>
    <row r="287" s="15" customFormat="1">
      <c r="A287" s="15"/>
      <c r="B287" s="256"/>
      <c r="C287" s="257"/>
      <c r="D287" s="227" t="s">
        <v>131</v>
      </c>
      <c r="E287" s="258" t="s">
        <v>1</v>
      </c>
      <c r="F287" s="259" t="s">
        <v>314</v>
      </c>
      <c r="G287" s="257"/>
      <c r="H287" s="258" t="s">
        <v>1</v>
      </c>
      <c r="I287" s="260"/>
      <c r="J287" s="257"/>
      <c r="K287" s="257"/>
      <c r="L287" s="261"/>
      <c r="M287" s="262"/>
      <c r="N287" s="263"/>
      <c r="O287" s="263"/>
      <c r="P287" s="263"/>
      <c r="Q287" s="263"/>
      <c r="R287" s="263"/>
      <c r="S287" s="263"/>
      <c r="T287" s="263"/>
      <c r="U287" s="264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5" t="s">
        <v>131</v>
      </c>
      <c r="AU287" s="265" t="s">
        <v>82</v>
      </c>
      <c r="AV287" s="15" t="s">
        <v>80</v>
      </c>
      <c r="AW287" s="15" t="s">
        <v>30</v>
      </c>
      <c r="AX287" s="15" t="s">
        <v>73</v>
      </c>
      <c r="AY287" s="265" t="s">
        <v>119</v>
      </c>
    </row>
    <row r="288" s="13" customFormat="1">
      <c r="A288" s="13"/>
      <c r="B288" s="234"/>
      <c r="C288" s="235"/>
      <c r="D288" s="227" t="s">
        <v>131</v>
      </c>
      <c r="E288" s="236" t="s">
        <v>1</v>
      </c>
      <c r="F288" s="237" t="s">
        <v>315</v>
      </c>
      <c r="G288" s="235"/>
      <c r="H288" s="238">
        <v>1.925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2"/>
      <c r="U288" s="24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131</v>
      </c>
      <c r="AU288" s="244" t="s">
        <v>82</v>
      </c>
      <c r="AV288" s="13" t="s">
        <v>82</v>
      </c>
      <c r="AW288" s="13" t="s">
        <v>30</v>
      </c>
      <c r="AX288" s="13" t="s">
        <v>73</v>
      </c>
      <c r="AY288" s="244" t="s">
        <v>119</v>
      </c>
    </row>
    <row r="289" s="14" customFormat="1">
      <c r="A289" s="14"/>
      <c r="B289" s="245"/>
      <c r="C289" s="246"/>
      <c r="D289" s="227" t="s">
        <v>131</v>
      </c>
      <c r="E289" s="247" t="s">
        <v>1</v>
      </c>
      <c r="F289" s="248" t="s">
        <v>133</v>
      </c>
      <c r="G289" s="246"/>
      <c r="H289" s="249">
        <v>1.925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3"/>
      <c r="U289" s="25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131</v>
      </c>
      <c r="AU289" s="255" t="s">
        <v>82</v>
      </c>
      <c r="AV289" s="14" t="s">
        <v>126</v>
      </c>
      <c r="AW289" s="14" t="s">
        <v>30</v>
      </c>
      <c r="AX289" s="14" t="s">
        <v>80</v>
      </c>
      <c r="AY289" s="255" t="s">
        <v>119</v>
      </c>
    </row>
    <row r="290" s="2" customFormat="1" ht="16.5" customHeight="1">
      <c r="A290" s="39"/>
      <c r="B290" s="40"/>
      <c r="C290" s="214" t="s">
        <v>217</v>
      </c>
      <c r="D290" s="214" t="s">
        <v>121</v>
      </c>
      <c r="E290" s="215" t="s">
        <v>316</v>
      </c>
      <c r="F290" s="216" t="s">
        <v>317</v>
      </c>
      <c r="G290" s="217" t="s">
        <v>164</v>
      </c>
      <c r="H290" s="218">
        <v>1.6000000000000001</v>
      </c>
      <c r="I290" s="219"/>
      <c r="J290" s="220">
        <f>ROUND(I290*H290,2)</f>
        <v>0</v>
      </c>
      <c r="K290" s="216" t="s">
        <v>125</v>
      </c>
      <c r="L290" s="45"/>
      <c r="M290" s="221" t="s">
        <v>1</v>
      </c>
      <c r="N290" s="222" t="s">
        <v>38</v>
      </c>
      <c r="O290" s="92"/>
      <c r="P290" s="223">
        <f>O290*H290</f>
        <v>0</v>
      </c>
      <c r="Q290" s="223">
        <v>1.8907700000000001</v>
      </c>
      <c r="R290" s="223">
        <f>Q290*H290</f>
        <v>3.0252320000000004</v>
      </c>
      <c r="S290" s="223">
        <v>0</v>
      </c>
      <c r="T290" s="223">
        <f>S290*H290</f>
        <v>0</v>
      </c>
      <c r="U290" s="224" t="s">
        <v>1</v>
      </c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5" t="s">
        <v>126</v>
      </c>
      <c r="AT290" s="225" t="s">
        <v>121</v>
      </c>
      <c r="AU290" s="225" t="s">
        <v>82</v>
      </c>
      <c r="AY290" s="18" t="s">
        <v>119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8" t="s">
        <v>80</v>
      </c>
      <c r="BK290" s="226">
        <f>ROUND(I290*H290,2)</f>
        <v>0</v>
      </c>
      <c r="BL290" s="18" t="s">
        <v>126</v>
      </c>
      <c r="BM290" s="225" t="s">
        <v>318</v>
      </c>
    </row>
    <row r="291" s="2" customFormat="1">
      <c r="A291" s="39"/>
      <c r="B291" s="40"/>
      <c r="C291" s="41"/>
      <c r="D291" s="227" t="s">
        <v>127</v>
      </c>
      <c r="E291" s="41"/>
      <c r="F291" s="228" t="s">
        <v>319</v>
      </c>
      <c r="G291" s="41"/>
      <c r="H291" s="41"/>
      <c r="I291" s="229"/>
      <c r="J291" s="41"/>
      <c r="K291" s="41"/>
      <c r="L291" s="45"/>
      <c r="M291" s="230"/>
      <c r="N291" s="231"/>
      <c r="O291" s="92"/>
      <c r="P291" s="92"/>
      <c r="Q291" s="92"/>
      <c r="R291" s="92"/>
      <c r="S291" s="92"/>
      <c r="T291" s="92"/>
      <c r="U291" s="93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127</v>
      </c>
      <c r="AU291" s="18" t="s">
        <v>82</v>
      </c>
    </row>
    <row r="292" s="2" customFormat="1">
      <c r="A292" s="39"/>
      <c r="B292" s="40"/>
      <c r="C292" s="41"/>
      <c r="D292" s="232" t="s">
        <v>129</v>
      </c>
      <c r="E292" s="41"/>
      <c r="F292" s="233" t="s">
        <v>320</v>
      </c>
      <c r="G292" s="41"/>
      <c r="H292" s="41"/>
      <c r="I292" s="229"/>
      <c r="J292" s="41"/>
      <c r="K292" s="41"/>
      <c r="L292" s="45"/>
      <c r="M292" s="230"/>
      <c r="N292" s="231"/>
      <c r="O292" s="92"/>
      <c r="P292" s="92"/>
      <c r="Q292" s="92"/>
      <c r="R292" s="92"/>
      <c r="S292" s="92"/>
      <c r="T292" s="92"/>
      <c r="U292" s="93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129</v>
      </c>
      <c r="AU292" s="18" t="s">
        <v>82</v>
      </c>
    </row>
    <row r="293" s="15" customFormat="1">
      <c r="A293" s="15"/>
      <c r="B293" s="256"/>
      <c r="C293" s="257"/>
      <c r="D293" s="227" t="s">
        <v>131</v>
      </c>
      <c r="E293" s="258" t="s">
        <v>1</v>
      </c>
      <c r="F293" s="259" t="s">
        <v>321</v>
      </c>
      <c r="G293" s="257"/>
      <c r="H293" s="258" t="s">
        <v>1</v>
      </c>
      <c r="I293" s="260"/>
      <c r="J293" s="257"/>
      <c r="K293" s="257"/>
      <c r="L293" s="261"/>
      <c r="M293" s="262"/>
      <c r="N293" s="263"/>
      <c r="O293" s="263"/>
      <c r="P293" s="263"/>
      <c r="Q293" s="263"/>
      <c r="R293" s="263"/>
      <c r="S293" s="263"/>
      <c r="T293" s="263"/>
      <c r="U293" s="264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131</v>
      </c>
      <c r="AU293" s="265" t="s">
        <v>82</v>
      </c>
      <c r="AV293" s="15" t="s">
        <v>80</v>
      </c>
      <c r="AW293" s="15" t="s">
        <v>30</v>
      </c>
      <c r="AX293" s="15" t="s">
        <v>73</v>
      </c>
      <c r="AY293" s="265" t="s">
        <v>119</v>
      </c>
    </row>
    <row r="294" s="13" customFormat="1">
      <c r="A294" s="13"/>
      <c r="B294" s="234"/>
      <c r="C294" s="235"/>
      <c r="D294" s="227" t="s">
        <v>131</v>
      </c>
      <c r="E294" s="236" t="s">
        <v>1</v>
      </c>
      <c r="F294" s="237" t="s">
        <v>322</v>
      </c>
      <c r="G294" s="235"/>
      <c r="H294" s="238">
        <v>1.6000000000000001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2"/>
      <c r="U294" s="24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131</v>
      </c>
      <c r="AU294" s="244" t="s">
        <v>82</v>
      </c>
      <c r="AV294" s="13" t="s">
        <v>82</v>
      </c>
      <c r="AW294" s="13" t="s">
        <v>30</v>
      </c>
      <c r="AX294" s="13" t="s">
        <v>73</v>
      </c>
      <c r="AY294" s="244" t="s">
        <v>119</v>
      </c>
    </row>
    <row r="295" s="14" customFormat="1">
      <c r="A295" s="14"/>
      <c r="B295" s="245"/>
      <c r="C295" s="246"/>
      <c r="D295" s="227" t="s">
        <v>131</v>
      </c>
      <c r="E295" s="247" t="s">
        <v>1</v>
      </c>
      <c r="F295" s="248" t="s">
        <v>133</v>
      </c>
      <c r="G295" s="246"/>
      <c r="H295" s="249">
        <v>1.6000000000000001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3"/>
      <c r="U295" s="25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131</v>
      </c>
      <c r="AU295" s="255" t="s">
        <v>82</v>
      </c>
      <c r="AV295" s="14" t="s">
        <v>126</v>
      </c>
      <c r="AW295" s="14" t="s">
        <v>30</v>
      </c>
      <c r="AX295" s="14" t="s">
        <v>80</v>
      </c>
      <c r="AY295" s="255" t="s">
        <v>119</v>
      </c>
    </row>
    <row r="296" s="2" customFormat="1" ht="21.75" customHeight="1">
      <c r="A296" s="39"/>
      <c r="B296" s="40"/>
      <c r="C296" s="214" t="s">
        <v>323</v>
      </c>
      <c r="D296" s="214" t="s">
        <v>121</v>
      </c>
      <c r="E296" s="215" t="s">
        <v>324</v>
      </c>
      <c r="F296" s="216" t="s">
        <v>325</v>
      </c>
      <c r="G296" s="217" t="s">
        <v>326</v>
      </c>
      <c r="H296" s="218">
        <v>2</v>
      </c>
      <c r="I296" s="219"/>
      <c r="J296" s="220">
        <f>ROUND(I296*H296,2)</f>
        <v>0</v>
      </c>
      <c r="K296" s="216" t="s">
        <v>327</v>
      </c>
      <c r="L296" s="45"/>
      <c r="M296" s="221" t="s">
        <v>1</v>
      </c>
      <c r="N296" s="222" t="s">
        <v>38</v>
      </c>
      <c r="O296" s="92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3">
        <f>S296*H296</f>
        <v>0</v>
      </c>
      <c r="U296" s="224" t="s">
        <v>1</v>
      </c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126</v>
      </c>
      <c r="AT296" s="225" t="s">
        <v>121</v>
      </c>
      <c r="AU296" s="225" t="s">
        <v>82</v>
      </c>
      <c r="AY296" s="18" t="s">
        <v>119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80</v>
      </c>
      <c r="BK296" s="226">
        <f>ROUND(I296*H296,2)</f>
        <v>0</v>
      </c>
      <c r="BL296" s="18" t="s">
        <v>126</v>
      </c>
      <c r="BM296" s="225" t="s">
        <v>328</v>
      </c>
    </row>
    <row r="297" s="2" customFormat="1">
      <c r="A297" s="39"/>
      <c r="B297" s="40"/>
      <c r="C297" s="41"/>
      <c r="D297" s="227" t="s">
        <v>127</v>
      </c>
      <c r="E297" s="41"/>
      <c r="F297" s="228" t="s">
        <v>329</v>
      </c>
      <c r="G297" s="41"/>
      <c r="H297" s="41"/>
      <c r="I297" s="229"/>
      <c r="J297" s="41"/>
      <c r="K297" s="41"/>
      <c r="L297" s="45"/>
      <c r="M297" s="230"/>
      <c r="N297" s="231"/>
      <c r="O297" s="92"/>
      <c r="P297" s="92"/>
      <c r="Q297" s="92"/>
      <c r="R297" s="92"/>
      <c r="S297" s="92"/>
      <c r="T297" s="92"/>
      <c r="U297" s="93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127</v>
      </c>
      <c r="AU297" s="18" t="s">
        <v>82</v>
      </c>
    </row>
    <row r="298" s="2" customFormat="1">
      <c r="A298" s="39"/>
      <c r="B298" s="40"/>
      <c r="C298" s="41"/>
      <c r="D298" s="232" t="s">
        <v>129</v>
      </c>
      <c r="E298" s="41"/>
      <c r="F298" s="233" t="s">
        <v>330</v>
      </c>
      <c r="G298" s="41"/>
      <c r="H298" s="41"/>
      <c r="I298" s="229"/>
      <c r="J298" s="41"/>
      <c r="K298" s="41"/>
      <c r="L298" s="45"/>
      <c r="M298" s="230"/>
      <c r="N298" s="231"/>
      <c r="O298" s="92"/>
      <c r="P298" s="92"/>
      <c r="Q298" s="92"/>
      <c r="R298" s="92"/>
      <c r="S298" s="92"/>
      <c r="T298" s="92"/>
      <c r="U298" s="93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129</v>
      </c>
      <c r="AU298" s="18" t="s">
        <v>82</v>
      </c>
    </row>
    <row r="299" s="15" customFormat="1">
      <c r="A299" s="15"/>
      <c r="B299" s="256"/>
      <c r="C299" s="257"/>
      <c r="D299" s="227" t="s">
        <v>131</v>
      </c>
      <c r="E299" s="258" t="s">
        <v>1</v>
      </c>
      <c r="F299" s="259" t="s">
        <v>331</v>
      </c>
      <c r="G299" s="257"/>
      <c r="H299" s="258" t="s">
        <v>1</v>
      </c>
      <c r="I299" s="260"/>
      <c r="J299" s="257"/>
      <c r="K299" s="257"/>
      <c r="L299" s="261"/>
      <c r="M299" s="262"/>
      <c r="N299" s="263"/>
      <c r="O299" s="263"/>
      <c r="P299" s="263"/>
      <c r="Q299" s="263"/>
      <c r="R299" s="263"/>
      <c r="S299" s="263"/>
      <c r="T299" s="263"/>
      <c r="U299" s="264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131</v>
      </c>
      <c r="AU299" s="265" t="s">
        <v>82</v>
      </c>
      <c r="AV299" s="15" t="s">
        <v>80</v>
      </c>
      <c r="AW299" s="15" t="s">
        <v>30</v>
      </c>
      <c r="AX299" s="15" t="s">
        <v>73</v>
      </c>
      <c r="AY299" s="265" t="s">
        <v>119</v>
      </c>
    </row>
    <row r="300" s="13" customFormat="1">
      <c r="A300" s="13"/>
      <c r="B300" s="234"/>
      <c r="C300" s="235"/>
      <c r="D300" s="227" t="s">
        <v>131</v>
      </c>
      <c r="E300" s="236" t="s">
        <v>1</v>
      </c>
      <c r="F300" s="237" t="s">
        <v>82</v>
      </c>
      <c r="G300" s="235"/>
      <c r="H300" s="238">
        <v>2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2"/>
      <c r="U300" s="24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131</v>
      </c>
      <c r="AU300" s="244" t="s">
        <v>82</v>
      </c>
      <c r="AV300" s="13" t="s">
        <v>82</v>
      </c>
      <c r="AW300" s="13" t="s">
        <v>30</v>
      </c>
      <c r="AX300" s="13" t="s">
        <v>73</v>
      </c>
      <c r="AY300" s="244" t="s">
        <v>119</v>
      </c>
    </row>
    <row r="301" s="14" customFormat="1">
      <c r="A301" s="14"/>
      <c r="B301" s="245"/>
      <c r="C301" s="246"/>
      <c r="D301" s="227" t="s">
        <v>131</v>
      </c>
      <c r="E301" s="247" t="s">
        <v>1</v>
      </c>
      <c r="F301" s="248" t="s">
        <v>133</v>
      </c>
      <c r="G301" s="246"/>
      <c r="H301" s="249">
        <v>2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3"/>
      <c r="U301" s="25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131</v>
      </c>
      <c r="AU301" s="255" t="s">
        <v>82</v>
      </c>
      <c r="AV301" s="14" t="s">
        <v>126</v>
      </c>
      <c r="AW301" s="14" t="s">
        <v>30</v>
      </c>
      <c r="AX301" s="14" t="s">
        <v>80</v>
      </c>
      <c r="AY301" s="255" t="s">
        <v>119</v>
      </c>
    </row>
    <row r="302" s="2" customFormat="1" ht="24.15" customHeight="1">
      <c r="A302" s="39"/>
      <c r="B302" s="40"/>
      <c r="C302" s="277" t="s">
        <v>239</v>
      </c>
      <c r="D302" s="277" t="s">
        <v>251</v>
      </c>
      <c r="E302" s="278" t="s">
        <v>332</v>
      </c>
      <c r="F302" s="279" t="s">
        <v>333</v>
      </c>
      <c r="G302" s="280" t="s">
        <v>326</v>
      </c>
      <c r="H302" s="281">
        <v>2</v>
      </c>
      <c r="I302" s="282"/>
      <c r="J302" s="283">
        <f>ROUND(I302*H302,2)</f>
        <v>0</v>
      </c>
      <c r="K302" s="279" t="s">
        <v>125</v>
      </c>
      <c r="L302" s="284"/>
      <c r="M302" s="285" t="s">
        <v>1</v>
      </c>
      <c r="N302" s="286" t="s">
        <v>38</v>
      </c>
      <c r="O302" s="92"/>
      <c r="P302" s="223">
        <f>O302*H302</f>
        <v>0</v>
      </c>
      <c r="Q302" s="223">
        <v>0.068000000000000005</v>
      </c>
      <c r="R302" s="223">
        <f>Q302*H302</f>
        <v>0.13600000000000001</v>
      </c>
      <c r="S302" s="223">
        <v>0</v>
      </c>
      <c r="T302" s="223">
        <f>S302*H302</f>
        <v>0</v>
      </c>
      <c r="U302" s="224" t="s">
        <v>1</v>
      </c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149</v>
      </c>
      <c r="AT302" s="225" t="s">
        <v>251</v>
      </c>
      <c r="AU302" s="225" t="s">
        <v>82</v>
      </c>
      <c r="AY302" s="18" t="s">
        <v>119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80</v>
      </c>
      <c r="BK302" s="226">
        <f>ROUND(I302*H302,2)</f>
        <v>0</v>
      </c>
      <c r="BL302" s="18" t="s">
        <v>126</v>
      </c>
      <c r="BM302" s="225" t="s">
        <v>334</v>
      </c>
    </row>
    <row r="303" s="2" customFormat="1">
      <c r="A303" s="39"/>
      <c r="B303" s="40"/>
      <c r="C303" s="41"/>
      <c r="D303" s="227" t="s">
        <v>127</v>
      </c>
      <c r="E303" s="41"/>
      <c r="F303" s="228" t="s">
        <v>333</v>
      </c>
      <c r="G303" s="41"/>
      <c r="H303" s="41"/>
      <c r="I303" s="229"/>
      <c r="J303" s="41"/>
      <c r="K303" s="41"/>
      <c r="L303" s="45"/>
      <c r="M303" s="230"/>
      <c r="N303" s="231"/>
      <c r="O303" s="92"/>
      <c r="P303" s="92"/>
      <c r="Q303" s="92"/>
      <c r="R303" s="92"/>
      <c r="S303" s="92"/>
      <c r="T303" s="92"/>
      <c r="U303" s="93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127</v>
      </c>
      <c r="AU303" s="18" t="s">
        <v>82</v>
      </c>
    </row>
    <row r="304" s="2" customFormat="1" ht="33" customHeight="1">
      <c r="A304" s="39"/>
      <c r="B304" s="40"/>
      <c r="C304" s="214" t="s">
        <v>335</v>
      </c>
      <c r="D304" s="214" t="s">
        <v>121</v>
      </c>
      <c r="E304" s="215" t="s">
        <v>336</v>
      </c>
      <c r="F304" s="216" t="s">
        <v>337</v>
      </c>
      <c r="G304" s="217" t="s">
        <v>164</v>
      </c>
      <c r="H304" s="218">
        <v>10.799</v>
      </c>
      <c r="I304" s="219"/>
      <c r="J304" s="220">
        <f>ROUND(I304*H304,2)</f>
        <v>0</v>
      </c>
      <c r="K304" s="216" t="s">
        <v>125</v>
      </c>
      <c r="L304" s="45"/>
      <c r="M304" s="221" t="s">
        <v>1</v>
      </c>
      <c r="N304" s="222" t="s">
        <v>38</v>
      </c>
      <c r="O304" s="92"/>
      <c r="P304" s="223">
        <f>O304*H304</f>
        <v>0</v>
      </c>
      <c r="Q304" s="223">
        <v>2.3010199999999998</v>
      </c>
      <c r="R304" s="223">
        <f>Q304*H304</f>
        <v>24.848714979999997</v>
      </c>
      <c r="S304" s="223">
        <v>0</v>
      </c>
      <c r="T304" s="223">
        <f>S304*H304</f>
        <v>0</v>
      </c>
      <c r="U304" s="224" t="s">
        <v>1</v>
      </c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5" t="s">
        <v>126</v>
      </c>
      <c r="AT304" s="225" t="s">
        <v>121</v>
      </c>
      <c r="AU304" s="225" t="s">
        <v>82</v>
      </c>
      <c r="AY304" s="18" t="s">
        <v>119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8" t="s">
        <v>80</v>
      </c>
      <c r="BK304" s="226">
        <f>ROUND(I304*H304,2)</f>
        <v>0</v>
      </c>
      <c r="BL304" s="18" t="s">
        <v>126</v>
      </c>
      <c r="BM304" s="225" t="s">
        <v>338</v>
      </c>
    </row>
    <row r="305" s="2" customFormat="1">
      <c r="A305" s="39"/>
      <c r="B305" s="40"/>
      <c r="C305" s="41"/>
      <c r="D305" s="227" t="s">
        <v>127</v>
      </c>
      <c r="E305" s="41"/>
      <c r="F305" s="228" t="s">
        <v>339</v>
      </c>
      <c r="G305" s="41"/>
      <c r="H305" s="41"/>
      <c r="I305" s="229"/>
      <c r="J305" s="41"/>
      <c r="K305" s="41"/>
      <c r="L305" s="45"/>
      <c r="M305" s="230"/>
      <c r="N305" s="231"/>
      <c r="O305" s="92"/>
      <c r="P305" s="92"/>
      <c r="Q305" s="92"/>
      <c r="R305" s="92"/>
      <c r="S305" s="92"/>
      <c r="T305" s="92"/>
      <c r="U305" s="93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127</v>
      </c>
      <c r="AU305" s="18" t="s">
        <v>82</v>
      </c>
    </row>
    <row r="306" s="2" customFormat="1">
      <c r="A306" s="39"/>
      <c r="B306" s="40"/>
      <c r="C306" s="41"/>
      <c r="D306" s="232" t="s">
        <v>129</v>
      </c>
      <c r="E306" s="41"/>
      <c r="F306" s="233" t="s">
        <v>340</v>
      </c>
      <c r="G306" s="41"/>
      <c r="H306" s="41"/>
      <c r="I306" s="229"/>
      <c r="J306" s="41"/>
      <c r="K306" s="41"/>
      <c r="L306" s="45"/>
      <c r="M306" s="230"/>
      <c r="N306" s="231"/>
      <c r="O306" s="92"/>
      <c r="P306" s="92"/>
      <c r="Q306" s="92"/>
      <c r="R306" s="92"/>
      <c r="S306" s="92"/>
      <c r="T306" s="92"/>
      <c r="U306" s="93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129</v>
      </c>
      <c r="AU306" s="18" t="s">
        <v>82</v>
      </c>
    </row>
    <row r="307" s="15" customFormat="1">
      <c r="A307" s="15"/>
      <c r="B307" s="256"/>
      <c r="C307" s="257"/>
      <c r="D307" s="227" t="s">
        <v>131</v>
      </c>
      <c r="E307" s="258" t="s">
        <v>1</v>
      </c>
      <c r="F307" s="259" t="s">
        <v>341</v>
      </c>
      <c r="G307" s="257"/>
      <c r="H307" s="258" t="s">
        <v>1</v>
      </c>
      <c r="I307" s="260"/>
      <c r="J307" s="257"/>
      <c r="K307" s="257"/>
      <c r="L307" s="261"/>
      <c r="M307" s="262"/>
      <c r="N307" s="263"/>
      <c r="O307" s="263"/>
      <c r="P307" s="263"/>
      <c r="Q307" s="263"/>
      <c r="R307" s="263"/>
      <c r="S307" s="263"/>
      <c r="T307" s="263"/>
      <c r="U307" s="264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131</v>
      </c>
      <c r="AU307" s="265" t="s">
        <v>82</v>
      </c>
      <c r="AV307" s="15" t="s">
        <v>80</v>
      </c>
      <c r="AW307" s="15" t="s">
        <v>30</v>
      </c>
      <c r="AX307" s="15" t="s">
        <v>73</v>
      </c>
      <c r="AY307" s="265" t="s">
        <v>119</v>
      </c>
    </row>
    <row r="308" s="13" customFormat="1">
      <c r="A308" s="13"/>
      <c r="B308" s="234"/>
      <c r="C308" s="235"/>
      <c r="D308" s="227" t="s">
        <v>131</v>
      </c>
      <c r="E308" s="236" t="s">
        <v>1</v>
      </c>
      <c r="F308" s="237" t="s">
        <v>342</v>
      </c>
      <c r="G308" s="235"/>
      <c r="H308" s="238">
        <v>1.296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2"/>
      <c r="U308" s="24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131</v>
      </c>
      <c r="AU308" s="244" t="s">
        <v>82</v>
      </c>
      <c r="AV308" s="13" t="s">
        <v>82</v>
      </c>
      <c r="AW308" s="13" t="s">
        <v>30</v>
      </c>
      <c r="AX308" s="13" t="s">
        <v>73</v>
      </c>
      <c r="AY308" s="244" t="s">
        <v>119</v>
      </c>
    </row>
    <row r="309" s="15" customFormat="1">
      <c r="A309" s="15"/>
      <c r="B309" s="256"/>
      <c r="C309" s="257"/>
      <c r="D309" s="227" t="s">
        <v>131</v>
      </c>
      <c r="E309" s="258" t="s">
        <v>1</v>
      </c>
      <c r="F309" s="259" t="s">
        <v>343</v>
      </c>
      <c r="G309" s="257"/>
      <c r="H309" s="258" t="s">
        <v>1</v>
      </c>
      <c r="I309" s="260"/>
      <c r="J309" s="257"/>
      <c r="K309" s="257"/>
      <c r="L309" s="261"/>
      <c r="M309" s="262"/>
      <c r="N309" s="263"/>
      <c r="O309" s="263"/>
      <c r="P309" s="263"/>
      <c r="Q309" s="263"/>
      <c r="R309" s="263"/>
      <c r="S309" s="263"/>
      <c r="T309" s="263"/>
      <c r="U309" s="264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131</v>
      </c>
      <c r="AU309" s="265" t="s">
        <v>82</v>
      </c>
      <c r="AV309" s="15" t="s">
        <v>80</v>
      </c>
      <c r="AW309" s="15" t="s">
        <v>30</v>
      </c>
      <c r="AX309" s="15" t="s">
        <v>73</v>
      </c>
      <c r="AY309" s="265" t="s">
        <v>119</v>
      </c>
    </row>
    <row r="310" s="15" customFormat="1">
      <c r="A310" s="15"/>
      <c r="B310" s="256"/>
      <c r="C310" s="257"/>
      <c r="D310" s="227" t="s">
        <v>131</v>
      </c>
      <c r="E310" s="258" t="s">
        <v>1</v>
      </c>
      <c r="F310" s="259" t="s">
        <v>182</v>
      </c>
      <c r="G310" s="257"/>
      <c r="H310" s="258" t="s">
        <v>1</v>
      </c>
      <c r="I310" s="260"/>
      <c r="J310" s="257"/>
      <c r="K310" s="257"/>
      <c r="L310" s="261"/>
      <c r="M310" s="262"/>
      <c r="N310" s="263"/>
      <c r="O310" s="263"/>
      <c r="P310" s="263"/>
      <c r="Q310" s="263"/>
      <c r="R310" s="263"/>
      <c r="S310" s="263"/>
      <c r="T310" s="263"/>
      <c r="U310" s="264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5" t="s">
        <v>131</v>
      </c>
      <c r="AU310" s="265" t="s">
        <v>82</v>
      </c>
      <c r="AV310" s="15" t="s">
        <v>80</v>
      </c>
      <c r="AW310" s="15" t="s">
        <v>30</v>
      </c>
      <c r="AX310" s="15" t="s">
        <v>73</v>
      </c>
      <c r="AY310" s="265" t="s">
        <v>119</v>
      </c>
    </row>
    <row r="311" s="15" customFormat="1">
      <c r="A311" s="15"/>
      <c r="B311" s="256"/>
      <c r="C311" s="257"/>
      <c r="D311" s="227" t="s">
        <v>131</v>
      </c>
      <c r="E311" s="258" t="s">
        <v>1</v>
      </c>
      <c r="F311" s="259" t="s">
        <v>344</v>
      </c>
      <c r="G311" s="257"/>
      <c r="H311" s="258" t="s">
        <v>1</v>
      </c>
      <c r="I311" s="260"/>
      <c r="J311" s="257"/>
      <c r="K311" s="257"/>
      <c r="L311" s="261"/>
      <c r="M311" s="262"/>
      <c r="N311" s="263"/>
      <c r="O311" s="263"/>
      <c r="P311" s="263"/>
      <c r="Q311" s="263"/>
      <c r="R311" s="263"/>
      <c r="S311" s="263"/>
      <c r="T311" s="263"/>
      <c r="U311" s="264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5" t="s">
        <v>131</v>
      </c>
      <c r="AU311" s="265" t="s">
        <v>82</v>
      </c>
      <c r="AV311" s="15" t="s">
        <v>80</v>
      </c>
      <c r="AW311" s="15" t="s">
        <v>30</v>
      </c>
      <c r="AX311" s="15" t="s">
        <v>73</v>
      </c>
      <c r="AY311" s="265" t="s">
        <v>119</v>
      </c>
    </row>
    <row r="312" s="15" customFormat="1">
      <c r="A312" s="15"/>
      <c r="B312" s="256"/>
      <c r="C312" s="257"/>
      <c r="D312" s="227" t="s">
        <v>131</v>
      </c>
      <c r="E312" s="258" t="s">
        <v>1</v>
      </c>
      <c r="F312" s="259" t="s">
        <v>345</v>
      </c>
      <c r="G312" s="257"/>
      <c r="H312" s="258" t="s">
        <v>1</v>
      </c>
      <c r="I312" s="260"/>
      <c r="J312" s="257"/>
      <c r="K312" s="257"/>
      <c r="L312" s="261"/>
      <c r="M312" s="262"/>
      <c r="N312" s="263"/>
      <c r="O312" s="263"/>
      <c r="P312" s="263"/>
      <c r="Q312" s="263"/>
      <c r="R312" s="263"/>
      <c r="S312" s="263"/>
      <c r="T312" s="263"/>
      <c r="U312" s="264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131</v>
      </c>
      <c r="AU312" s="265" t="s">
        <v>82</v>
      </c>
      <c r="AV312" s="15" t="s">
        <v>80</v>
      </c>
      <c r="AW312" s="15" t="s">
        <v>30</v>
      </c>
      <c r="AX312" s="15" t="s">
        <v>73</v>
      </c>
      <c r="AY312" s="265" t="s">
        <v>119</v>
      </c>
    </row>
    <row r="313" s="13" customFormat="1">
      <c r="A313" s="13"/>
      <c r="B313" s="234"/>
      <c r="C313" s="235"/>
      <c r="D313" s="227" t="s">
        <v>131</v>
      </c>
      <c r="E313" s="236" t="s">
        <v>1</v>
      </c>
      <c r="F313" s="237" t="s">
        <v>346</v>
      </c>
      <c r="G313" s="235"/>
      <c r="H313" s="238">
        <v>0.128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2"/>
      <c r="U313" s="24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131</v>
      </c>
      <c r="AU313" s="244" t="s">
        <v>82</v>
      </c>
      <c r="AV313" s="13" t="s">
        <v>82</v>
      </c>
      <c r="AW313" s="13" t="s">
        <v>30</v>
      </c>
      <c r="AX313" s="13" t="s">
        <v>73</v>
      </c>
      <c r="AY313" s="244" t="s">
        <v>119</v>
      </c>
    </row>
    <row r="314" s="15" customFormat="1">
      <c r="A314" s="15"/>
      <c r="B314" s="256"/>
      <c r="C314" s="257"/>
      <c r="D314" s="227" t="s">
        <v>131</v>
      </c>
      <c r="E314" s="258" t="s">
        <v>1</v>
      </c>
      <c r="F314" s="259" t="s">
        <v>347</v>
      </c>
      <c r="G314" s="257"/>
      <c r="H314" s="258" t="s">
        <v>1</v>
      </c>
      <c r="I314" s="260"/>
      <c r="J314" s="257"/>
      <c r="K314" s="257"/>
      <c r="L314" s="261"/>
      <c r="M314" s="262"/>
      <c r="N314" s="263"/>
      <c r="O314" s="263"/>
      <c r="P314" s="263"/>
      <c r="Q314" s="263"/>
      <c r="R314" s="263"/>
      <c r="S314" s="263"/>
      <c r="T314" s="263"/>
      <c r="U314" s="264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131</v>
      </c>
      <c r="AU314" s="265" t="s">
        <v>82</v>
      </c>
      <c r="AV314" s="15" t="s">
        <v>80</v>
      </c>
      <c r="AW314" s="15" t="s">
        <v>30</v>
      </c>
      <c r="AX314" s="15" t="s">
        <v>73</v>
      </c>
      <c r="AY314" s="265" t="s">
        <v>119</v>
      </c>
    </row>
    <row r="315" s="15" customFormat="1">
      <c r="A315" s="15"/>
      <c r="B315" s="256"/>
      <c r="C315" s="257"/>
      <c r="D315" s="227" t="s">
        <v>131</v>
      </c>
      <c r="E315" s="258" t="s">
        <v>1</v>
      </c>
      <c r="F315" s="259" t="s">
        <v>348</v>
      </c>
      <c r="G315" s="257"/>
      <c r="H315" s="258" t="s">
        <v>1</v>
      </c>
      <c r="I315" s="260"/>
      <c r="J315" s="257"/>
      <c r="K315" s="257"/>
      <c r="L315" s="261"/>
      <c r="M315" s="262"/>
      <c r="N315" s="263"/>
      <c r="O315" s="263"/>
      <c r="P315" s="263"/>
      <c r="Q315" s="263"/>
      <c r="R315" s="263"/>
      <c r="S315" s="263"/>
      <c r="T315" s="263"/>
      <c r="U315" s="264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131</v>
      </c>
      <c r="AU315" s="265" t="s">
        <v>82</v>
      </c>
      <c r="AV315" s="15" t="s">
        <v>80</v>
      </c>
      <c r="AW315" s="15" t="s">
        <v>30</v>
      </c>
      <c r="AX315" s="15" t="s">
        <v>73</v>
      </c>
      <c r="AY315" s="265" t="s">
        <v>119</v>
      </c>
    </row>
    <row r="316" s="15" customFormat="1">
      <c r="A316" s="15"/>
      <c r="B316" s="256"/>
      <c r="C316" s="257"/>
      <c r="D316" s="227" t="s">
        <v>131</v>
      </c>
      <c r="E316" s="258" t="s">
        <v>1</v>
      </c>
      <c r="F316" s="259" t="s">
        <v>349</v>
      </c>
      <c r="G316" s="257"/>
      <c r="H316" s="258" t="s">
        <v>1</v>
      </c>
      <c r="I316" s="260"/>
      <c r="J316" s="257"/>
      <c r="K316" s="257"/>
      <c r="L316" s="261"/>
      <c r="M316" s="262"/>
      <c r="N316" s="263"/>
      <c r="O316" s="263"/>
      <c r="P316" s="263"/>
      <c r="Q316" s="263"/>
      <c r="R316" s="263"/>
      <c r="S316" s="263"/>
      <c r="T316" s="263"/>
      <c r="U316" s="264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131</v>
      </c>
      <c r="AU316" s="265" t="s">
        <v>82</v>
      </c>
      <c r="AV316" s="15" t="s">
        <v>80</v>
      </c>
      <c r="AW316" s="15" t="s">
        <v>30</v>
      </c>
      <c r="AX316" s="15" t="s">
        <v>73</v>
      </c>
      <c r="AY316" s="265" t="s">
        <v>119</v>
      </c>
    </row>
    <row r="317" s="15" customFormat="1">
      <c r="A317" s="15"/>
      <c r="B317" s="256"/>
      <c r="C317" s="257"/>
      <c r="D317" s="227" t="s">
        <v>131</v>
      </c>
      <c r="E317" s="258" t="s">
        <v>1</v>
      </c>
      <c r="F317" s="259" t="s">
        <v>350</v>
      </c>
      <c r="G317" s="257"/>
      <c r="H317" s="258" t="s">
        <v>1</v>
      </c>
      <c r="I317" s="260"/>
      <c r="J317" s="257"/>
      <c r="K317" s="257"/>
      <c r="L317" s="261"/>
      <c r="M317" s="262"/>
      <c r="N317" s="263"/>
      <c r="O317" s="263"/>
      <c r="P317" s="263"/>
      <c r="Q317" s="263"/>
      <c r="R317" s="263"/>
      <c r="S317" s="263"/>
      <c r="T317" s="263"/>
      <c r="U317" s="264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5" t="s">
        <v>131</v>
      </c>
      <c r="AU317" s="265" t="s">
        <v>82</v>
      </c>
      <c r="AV317" s="15" t="s">
        <v>80</v>
      </c>
      <c r="AW317" s="15" t="s">
        <v>30</v>
      </c>
      <c r="AX317" s="15" t="s">
        <v>73</v>
      </c>
      <c r="AY317" s="265" t="s">
        <v>119</v>
      </c>
    </row>
    <row r="318" s="13" customFormat="1">
      <c r="A318" s="13"/>
      <c r="B318" s="234"/>
      <c r="C318" s="235"/>
      <c r="D318" s="227" t="s">
        <v>131</v>
      </c>
      <c r="E318" s="236" t="s">
        <v>1</v>
      </c>
      <c r="F318" s="237" t="s">
        <v>351</v>
      </c>
      <c r="G318" s="235"/>
      <c r="H318" s="238">
        <v>0.29999999999999999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2"/>
      <c r="U318" s="24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131</v>
      </c>
      <c r="AU318" s="244" t="s">
        <v>82</v>
      </c>
      <c r="AV318" s="13" t="s">
        <v>82</v>
      </c>
      <c r="AW318" s="13" t="s">
        <v>30</v>
      </c>
      <c r="AX318" s="13" t="s">
        <v>73</v>
      </c>
      <c r="AY318" s="244" t="s">
        <v>119</v>
      </c>
    </row>
    <row r="319" s="15" customFormat="1">
      <c r="A319" s="15"/>
      <c r="B319" s="256"/>
      <c r="C319" s="257"/>
      <c r="D319" s="227" t="s">
        <v>131</v>
      </c>
      <c r="E319" s="258" t="s">
        <v>1</v>
      </c>
      <c r="F319" s="259" t="s">
        <v>352</v>
      </c>
      <c r="G319" s="257"/>
      <c r="H319" s="258" t="s">
        <v>1</v>
      </c>
      <c r="I319" s="260"/>
      <c r="J319" s="257"/>
      <c r="K319" s="257"/>
      <c r="L319" s="261"/>
      <c r="M319" s="262"/>
      <c r="N319" s="263"/>
      <c r="O319" s="263"/>
      <c r="P319" s="263"/>
      <c r="Q319" s="263"/>
      <c r="R319" s="263"/>
      <c r="S319" s="263"/>
      <c r="T319" s="263"/>
      <c r="U319" s="264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5" t="s">
        <v>131</v>
      </c>
      <c r="AU319" s="265" t="s">
        <v>82</v>
      </c>
      <c r="AV319" s="15" t="s">
        <v>80</v>
      </c>
      <c r="AW319" s="15" t="s">
        <v>30</v>
      </c>
      <c r="AX319" s="15" t="s">
        <v>73</v>
      </c>
      <c r="AY319" s="265" t="s">
        <v>119</v>
      </c>
    </row>
    <row r="320" s="13" customFormat="1">
      <c r="A320" s="13"/>
      <c r="B320" s="234"/>
      <c r="C320" s="235"/>
      <c r="D320" s="227" t="s">
        <v>131</v>
      </c>
      <c r="E320" s="236" t="s">
        <v>1</v>
      </c>
      <c r="F320" s="237" t="s">
        <v>353</v>
      </c>
      <c r="G320" s="235"/>
      <c r="H320" s="238">
        <v>9.0749999999999993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2"/>
      <c r="U320" s="24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131</v>
      </c>
      <c r="AU320" s="244" t="s">
        <v>82</v>
      </c>
      <c r="AV320" s="13" t="s">
        <v>82</v>
      </c>
      <c r="AW320" s="13" t="s">
        <v>30</v>
      </c>
      <c r="AX320" s="13" t="s">
        <v>73</v>
      </c>
      <c r="AY320" s="244" t="s">
        <v>119</v>
      </c>
    </row>
    <row r="321" s="14" customFormat="1">
      <c r="A321" s="14"/>
      <c r="B321" s="245"/>
      <c r="C321" s="246"/>
      <c r="D321" s="227" t="s">
        <v>131</v>
      </c>
      <c r="E321" s="247" t="s">
        <v>1</v>
      </c>
      <c r="F321" s="248" t="s">
        <v>133</v>
      </c>
      <c r="G321" s="246"/>
      <c r="H321" s="249">
        <v>10.799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3"/>
      <c r="U321" s="25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131</v>
      </c>
      <c r="AU321" s="255" t="s">
        <v>82</v>
      </c>
      <c r="AV321" s="14" t="s">
        <v>126</v>
      </c>
      <c r="AW321" s="14" t="s">
        <v>30</v>
      </c>
      <c r="AX321" s="14" t="s">
        <v>80</v>
      </c>
      <c r="AY321" s="255" t="s">
        <v>119</v>
      </c>
    </row>
    <row r="322" s="2" customFormat="1" ht="24.15" customHeight="1">
      <c r="A322" s="39"/>
      <c r="B322" s="40"/>
      <c r="C322" s="214" t="s">
        <v>254</v>
      </c>
      <c r="D322" s="214" t="s">
        <v>121</v>
      </c>
      <c r="E322" s="215" t="s">
        <v>354</v>
      </c>
      <c r="F322" s="216" t="s">
        <v>355</v>
      </c>
      <c r="G322" s="217" t="s">
        <v>156</v>
      </c>
      <c r="H322" s="218">
        <v>4.7199999999999998</v>
      </c>
      <c r="I322" s="219"/>
      <c r="J322" s="220">
        <f>ROUND(I322*H322,2)</f>
        <v>0</v>
      </c>
      <c r="K322" s="216" t="s">
        <v>327</v>
      </c>
      <c r="L322" s="45"/>
      <c r="M322" s="221" t="s">
        <v>1</v>
      </c>
      <c r="N322" s="222" t="s">
        <v>38</v>
      </c>
      <c r="O322" s="92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3">
        <f>S322*H322</f>
        <v>0</v>
      </c>
      <c r="U322" s="224" t="s">
        <v>1</v>
      </c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5" t="s">
        <v>126</v>
      </c>
      <c r="AT322" s="225" t="s">
        <v>121</v>
      </c>
      <c r="AU322" s="225" t="s">
        <v>82</v>
      </c>
      <c r="AY322" s="18" t="s">
        <v>119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8" t="s">
        <v>80</v>
      </c>
      <c r="BK322" s="226">
        <f>ROUND(I322*H322,2)</f>
        <v>0</v>
      </c>
      <c r="BL322" s="18" t="s">
        <v>126</v>
      </c>
      <c r="BM322" s="225" t="s">
        <v>356</v>
      </c>
    </row>
    <row r="323" s="2" customFormat="1">
      <c r="A323" s="39"/>
      <c r="B323" s="40"/>
      <c r="C323" s="41"/>
      <c r="D323" s="227" t="s">
        <v>127</v>
      </c>
      <c r="E323" s="41"/>
      <c r="F323" s="228" t="s">
        <v>357</v>
      </c>
      <c r="G323" s="41"/>
      <c r="H323" s="41"/>
      <c r="I323" s="229"/>
      <c r="J323" s="41"/>
      <c r="K323" s="41"/>
      <c r="L323" s="45"/>
      <c r="M323" s="230"/>
      <c r="N323" s="231"/>
      <c r="O323" s="92"/>
      <c r="P323" s="92"/>
      <c r="Q323" s="92"/>
      <c r="R323" s="92"/>
      <c r="S323" s="92"/>
      <c r="T323" s="92"/>
      <c r="U323" s="93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127</v>
      </c>
      <c r="AU323" s="18" t="s">
        <v>82</v>
      </c>
    </row>
    <row r="324" s="2" customFormat="1">
      <c r="A324" s="39"/>
      <c r="B324" s="40"/>
      <c r="C324" s="41"/>
      <c r="D324" s="232" t="s">
        <v>129</v>
      </c>
      <c r="E324" s="41"/>
      <c r="F324" s="233" t="s">
        <v>358</v>
      </c>
      <c r="G324" s="41"/>
      <c r="H324" s="41"/>
      <c r="I324" s="229"/>
      <c r="J324" s="41"/>
      <c r="K324" s="41"/>
      <c r="L324" s="45"/>
      <c r="M324" s="230"/>
      <c r="N324" s="231"/>
      <c r="O324" s="92"/>
      <c r="P324" s="92"/>
      <c r="Q324" s="92"/>
      <c r="R324" s="92"/>
      <c r="S324" s="92"/>
      <c r="T324" s="92"/>
      <c r="U324" s="93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129</v>
      </c>
      <c r="AU324" s="18" t="s">
        <v>82</v>
      </c>
    </row>
    <row r="325" s="13" customFormat="1">
      <c r="A325" s="13"/>
      <c r="B325" s="234"/>
      <c r="C325" s="235"/>
      <c r="D325" s="227" t="s">
        <v>131</v>
      </c>
      <c r="E325" s="236" t="s">
        <v>1</v>
      </c>
      <c r="F325" s="237" t="s">
        <v>359</v>
      </c>
      <c r="G325" s="235"/>
      <c r="H325" s="238">
        <v>2.8799999999999999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2"/>
      <c r="U325" s="24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131</v>
      </c>
      <c r="AU325" s="244" t="s">
        <v>82</v>
      </c>
      <c r="AV325" s="13" t="s">
        <v>82</v>
      </c>
      <c r="AW325" s="13" t="s">
        <v>30</v>
      </c>
      <c r="AX325" s="13" t="s">
        <v>73</v>
      </c>
      <c r="AY325" s="244" t="s">
        <v>119</v>
      </c>
    </row>
    <row r="326" s="13" customFormat="1">
      <c r="A326" s="13"/>
      <c r="B326" s="234"/>
      <c r="C326" s="235"/>
      <c r="D326" s="227" t="s">
        <v>131</v>
      </c>
      <c r="E326" s="236" t="s">
        <v>1</v>
      </c>
      <c r="F326" s="237" t="s">
        <v>360</v>
      </c>
      <c r="G326" s="235"/>
      <c r="H326" s="238">
        <v>0.64000000000000001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2"/>
      <c r="U326" s="24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131</v>
      </c>
      <c r="AU326" s="244" t="s">
        <v>82</v>
      </c>
      <c r="AV326" s="13" t="s">
        <v>82</v>
      </c>
      <c r="AW326" s="13" t="s">
        <v>30</v>
      </c>
      <c r="AX326" s="13" t="s">
        <v>73</v>
      </c>
      <c r="AY326" s="244" t="s">
        <v>119</v>
      </c>
    </row>
    <row r="327" s="13" customFormat="1">
      <c r="A327" s="13"/>
      <c r="B327" s="234"/>
      <c r="C327" s="235"/>
      <c r="D327" s="227" t="s">
        <v>131</v>
      </c>
      <c r="E327" s="236" t="s">
        <v>1</v>
      </c>
      <c r="F327" s="237" t="s">
        <v>361</v>
      </c>
      <c r="G327" s="235"/>
      <c r="H327" s="238">
        <v>1.2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2"/>
      <c r="U327" s="24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131</v>
      </c>
      <c r="AU327" s="244" t="s">
        <v>82</v>
      </c>
      <c r="AV327" s="13" t="s">
        <v>82</v>
      </c>
      <c r="AW327" s="13" t="s">
        <v>30</v>
      </c>
      <c r="AX327" s="13" t="s">
        <v>73</v>
      </c>
      <c r="AY327" s="244" t="s">
        <v>119</v>
      </c>
    </row>
    <row r="328" s="14" customFormat="1">
      <c r="A328" s="14"/>
      <c r="B328" s="245"/>
      <c r="C328" s="246"/>
      <c r="D328" s="227" t="s">
        <v>131</v>
      </c>
      <c r="E328" s="247" t="s">
        <v>1</v>
      </c>
      <c r="F328" s="248" t="s">
        <v>133</v>
      </c>
      <c r="G328" s="246"/>
      <c r="H328" s="249">
        <v>4.7199999999999998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3"/>
      <c r="U328" s="25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131</v>
      </c>
      <c r="AU328" s="255" t="s">
        <v>82</v>
      </c>
      <c r="AV328" s="14" t="s">
        <v>126</v>
      </c>
      <c r="AW328" s="14" t="s">
        <v>30</v>
      </c>
      <c r="AX328" s="14" t="s">
        <v>80</v>
      </c>
      <c r="AY328" s="255" t="s">
        <v>119</v>
      </c>
    </row>
    <row r="329" s="12" customFormat="1" ht="22.8" customHeight="1">
      <c r="A329" s="12"/>
      <c r="B329" s="198"/>
      <c r="C329" s="199"/>
      <c r="D329" s="200" t="s">
        <v>72</v>
      </c>
      <c r="E329" s="212" t="s">
        <v>149</v>
      </c>
      <c r="F329" s="212" t="s">
        <v>362</v>
      </c>
      <c r="G329" s="199"/>
      <c r="H329" s="199"/>
      <c r="I329" s="202"/>
      <c r="J329" s="213">
        <f>BK329</f>
        <v>0</v>
      </c>
      <c r="K329" s="199"/>
      <c r="L329" s="204"/>
      <c r="M329" s="205"/>
      <c r="N329" s="206"/>
      <c r="O329" s="206"/>
      <c r="P329" s="207">
        <f>SUM(P330:P608)</f>
        <v>0</v>
      </c>
      <c r="Q329" s="206"/>
      <c r="R329" s="207">
        <f>SUM(R330:R608)</f>
        <v>53.648973562592793</v>
      </c>
      <c r="S329" s="206"/>
      <c r="T329" s="207">
        <f>SUM(T330:T608)</f>
        <v>6.1755199999999997</v>
      </c>
      <c r="U329" s="208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9" t="s">
        <v>80</v>
      </c>
      <c r="AT329" s="210" t="s">
        <v>72</v>
      </c>
      <c r="AU329" s="210" t="s">
        <v>80</v>
      </c>
      <c r="AY329" s="209" t="s">
        <v>119</v>
      </c>
      <c r="BK329" s="211">
        <f>SUM(BK330:BK608)</f>
        <v>0</v>
      </c>
    </row>
    <row r="330" s="2" customFormat="1" ht="24.15" customHeight="1">
      <c r="A330" s="39"/>
      <c r="B330" s="40"/>
      <c r="C330" s="277" t="s">
        <v>363</v>
      </c>
      <c r="D330" s="277" t="s">
        <v>251</v>
      </c>
      <c r="E330" s="278" t="s">
        <v>364</v>
      </c>
      <c r="F330" s="279" t="s">
        <v>365</v>
      </c>
      <c r="G330" s="280" t="s">
        <v>326</v>
      </c>
      <c r="H330" s="281">
        <v>1</v>
      </c>
      <c r="I330" s="282"/>
      <c r="J330" s="283">
        <f>ROUND(I330*H330,2)</f>
        <v>0</v>
      </c>
      <c r="K330" s="279" t="s">
        <v>1</v>
      </c>
      <c r="L330" s="284"/>
      <c r="M330" s="285" t="s">
        <v>1</v>
      </c>
      <c r="N330" s="286" t="s">
        <v>38</v>
      </c>
      <c r="O330" s="92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3">
        <f>S330*H330</f>
        <v>0</v>
      </c>
      <c r="U330" s="224" t="s">
        <v>1</v>
      </c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5" t="s">
        <v>149</v>
      </c>
      <c r="AT330" s="225" t="s">
        <v>251</v>
      </c>
      <c r="AU330" s="225" t="s">
        <v>82</v>
      </c>
      <c r="AY330" s="18" t="s">
        <v>119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8" t="s">
        <v>80</v>
      </c>
      <c r="BK330" s="226">
        <f>ROUND(I330*H330,2)</f>
        <v>0</v>
      </c>
      <c r="BL330" s="18" t="s">
        <v>126</v>
      </c>
      <c r="BM330" s="225" t="s">
        <v>366</v>
      </c>
    </row>
    <row r="331" s="2" customFormat="1">
      <c r="A331" s="39"/>
      <c r="B331" s="40"/>
      <c r="C331" s="41"/>
      <c r="D331" s="227" t="s">
        <v>127</v>
      </c>
      <c r="E331" s="41"/>
      <c r="F331" s="228" t="s">
        <v>365</v>
      </c>
      <c r="G331" s="41"/>
      <c r="H331" s="41"/>
      <c r="I331" s="229"/>
      <c r="J331" s="41"/>
      <c r="K331" s="41"/>
      <c r="L331" s="45"/>
      <c r="M331" s="230"/>
      <c r="N331" s="231"/>
      <c r="O331" s="92"/>
      <c r="P331" s="92"/>
      <c r="Q331" s="92"/>
      <c r="R331" s="92"/>
      <c r="S331" s="92"/>
      <c r="T331" s="92"/>
      <c r="U331" s="93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127</v>
      </c>
      <c r="AU331" s="18" t="s">
        <v>82</v>
      </c>
    </row>
    <row r="332" s="2" customFormat="1" ht="24.15" customHeight="1">
      <c r="A332" s="39"/>
      <c r="B332" s="40"/>
      <c r="C332" s="277" t="s">
        <v>258</v>
      </c>
      <c r="D332" s="277" t="s">
        <v>251</v>
      </c>
      <c r="E332" s="278" t="s">
        <v>367</v>
      </c>
      <c r="F332" s="279" t="s">
        <v>368</v>
      </c>
      <c r="G332" s="280" t="s">
        <v>326</v>
      </c>
      <c r="H332" s="281">
        <v>6</v>
      </c>
      <c r="I332" s="282"/>
      <c r="J332" s="283">
        <f>ROUND(I332*H332,2)</f>
        <v>0</v>
      </c>
      <c r="K332" s="279" t="s">
        <v>1</v>
      </c>
      <c r="L332" s="284"/>
      <c r="M332" s="285" t="s">
        <v>1</v>
      </c>
      <c r="N332" s="286" t="s">
        <v>38</v>
      </c>
      <c r="O332" s="92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3">
        <f>S332*H332</f>
        <v>0</v>
      </c>
      <c r="U332" s="224" t="s">
        <v>1</v>
      </c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5" t="s">
        <v>149</v>
      </c>
      <c r="AT332" s="225" t="s">
        <v>251</v>
      </c>
      <c r="AU332" s="225" t="s">
        <v>82</v>
      </c>
      <c r="AY332" s="18" t="s">
        <v>119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8" t="s">
        <v>80</v>
      </c>
      <c r="BK332" s="226">
        <f>ROUND(I332*H332,2)</f>
        <v>0</v>
      </c>
      <c r="BL332" s="18" t="s">
        <v>126</v>
      </c>
      <c r="BM332" s="225" t="s">
        <v>369</v>
      </c>
    </row>
    <row r="333" s="2" customFormat="1">
      <c r="A333" s="39"/>
      <c r="B333" s="40"/>
      <c r="C333" s="41"/>
      <c r="D333" s="227" t="s">
        <v>127</v>
      </c>
      <c r="E333" s="41"/>
      <c r="F333" s="228" t="s">
        <v>368</v>
      </c>
      <c r="G333" s="41"/>
      <c r="H333" s="41"/>
      <c r="I333" s="229"/>
      <c r="J333" s="41"/>
      <c r="K333" s="41"/>
      <c r="L333" s="45"/>
      <c r="M333" s="230"/>
      <c r="N333" s="231"/>
      <c r="O333" s="92"/>
      <c r="P333" s="92"/>
      <c r="Q333" s="92"/>
      <c r="R333" s="92"/>
      <c r="S333" s="92"/>
      <c r="T333" s="92"/>
      <c r="U333" s="93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127</v>
      </c>
      <c r="AU333" s="18" t="s">
        <v>82</v>
      </c>
    </row>
    <row r="334" s="13" customFormat="1">
      <c r="A334" s="13"/>
      <c r="B334" s="234"/>
      <c r="C334" s="235"/>
      <c r="D334" s="227" t="s">
        <v>131</v>
      </c>
      <c r="E334" s="236" t="s">
        <v>1</v>
      </c>
      <c r="F334" s="237" t="s">
        <v>143</v>
      </c>
      <c r="G334" s="235"/>
      <c r="H334" s="238">
        <v>6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2"/>
      <c r="U334" s="24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131</v>
      </c>
      <c r="AU334" s="244" t="s">
        <v>82</v>
      </c>
      <c r="AV334" s="13" t="s">
        <v>82</v>
      </c>
      <c r="AW334" s="13" t="s">
        <v>30</v>
      </c>
      <c r="AX334" s="13" t="s">
        <v>73</v>
      </c>
      <c r="AY334" s="244" t="s">
        <v>119</v>
      </c>
    </row>
    <row r="335" s="14" customFormat="1">
      <c r="A335" s="14"/>
      <c r="B335" s="245"/>
      <c r="C335" s="246"/>
      <c r="D335" s="227" t="s">
        <v>131</v>
      </c>
      <c r="E335" s="247" t="s">
        <v>1</v>
      </c>
      <c r="F335" s="248" t="s">
        <v>133</v>
      </c>
      <c r="G335" s="246"/>
      <c r="H335" s="249">
        <v>6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3"/>
      <c r="U335" s="25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131</v>
      </c>
      <c r="AU335" s="255" t="s">
        <v>82</v>
      </c>
      <c r="AV335" s="14" t="s">
        <v>126</v>
      </c>
      <c r="AW335" s="14" t="s">
        <v>30</v>
      </c>
      <c r="AX335" s="14" t="s">
        <v>80</v>
      </c>
      <c r="AY335" s="255" t="s">
        <v>119</v>
      </c>
    </row>
    <row r="336" s="2" customFormat="1" ht="24.15" customHeight="1">
      <c r="A336" s="39"/>
      <c r="B336" s="40"/>
      <c r="C336" s="277" t="s">
        <v>370</v>
      </c>
      <c r="D336" s="277" t="s">
        <v>251</v>
      </c>
      <c r="E336" s="278" t="s">
        <v>371</v>
      </c>
      <c r="F336" s="279" t="s">
        <v>372</v>
      </c>
      <c r="G336" s="280" t="s">
        <v>326</v>
      </c>
      <c r="H336" s="281">
        <v>2</v>
      </c>
      <c r="I336" s="282"/>
      <c r="J336" s="283">
        <f>ROUND(I336*H336,2)</f>
        <v>0</v>
      </c>
      <c r="K336" s="279" t="s">
        <v>1</v>
      </c>
      <c r="L336" s="284"/>
      <c r="M336" s="285" t="s">
        <v>1</v>
      </c>
      <c r="N336" s="286" t="s">
        <v>38</v>
      </c>
      <c r="O336" s="92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3">
        <f>S336*H336</f>
        <v>0</v>
      </c>
      <c r="U336" s="224" t="s">
        <v>1</v>
      </c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5" t="s">
        <v>149</v>
      </c>
      <c r="AT336" s="225" t="s">
        <v>251</v>
      </c>
      <c r="AU336" s="225" t="s">
        <v>82</v>
      </c>
      <c r="AY336" s="18" t="s">
        <v>119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8" t="s">
        <v>80</v>
      </c>
      <c r="BK336" s="226">
        <f>ROUND(I336*H336,2)</f>
        <v>0</v>
      </c>
      <c r="BL336" s="18" t="s">
        <v>126</v>
      </c>
      <c r="BM336" s="225" t="s">
        <v>373</v>
      </c>
    </row>
    <row r="337" s="2" customFormat="1">
      <c r="A337" s="39"/>
      <c r="B337" s="40"/>
      <c r="C337" s="41"/>
      <c r="D337" s="227" t="s">
        <v>127</v>
      </c>
      <c r="E337" s="41"/>
      <c r="F337" s="228" t="s">
        <v>372</v>
      </c>
      <c r="G337" s="41"/>
      <c r="H337" s="41"/>
      <c r="I337" s="229"/>
      <c r="J337" s="41"/>
      <c r="K337" s="41"/>
      <c r="L337" s="45"/>
      <c r="M337" s="230"/>
      <c r="N337" s="231"/>
      <c r="O337" s="92"/>
      <c r="P337" s="92"/>
      <c r="Q337" s="92"/>
      <c r="R337" s="92"/>
      <c r="S337" s="92"/>
      <c r="T337" s="92"/>
      <c r="U337" s="93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127</v>
      </c>
      <c r="AU337" s="18" t="s">
        <v>82</v>
      </c>
    </row>
    <row r="338" s="15" customFormat="1">
      <c r="A338" s="15"/>
      <c r="B338" s="256"/>
      <c r="C338" s="257"/>
      <c r="D338" s="227" t="s">
        <v>131</v>
      </c>
      <c r="E338" s="258" t="s">
        <v>1</v>
      </c>
      <c r="F338" s="259" t="s">
        <v>374</v>
      </c>
      <c r="G338" s="257"/>
      <c r="H338" s="258" t="s">
        <v>1</v>
      </c>
      <c r="I338" s="260"/>
      <c r="J338" s="257"/>
      <c r="K338" s="257"/>
      <c r="L338" s="261"/>
      <c r="M338" s="262"/>
      <c r="N338" s="263"/>
      <c r="O338" s="263"/>
      <c r="P338" s="263"/>
      <c r="Q338" s="263"/>
      <c r="R338" s="263"/>
      <c r="S338" s="263"/>
      <c r="T338" s="263"/>
      <c r="U338" s="264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5" t="s">
        <v>131</v>
      </c>
      <c r="AU338" s="265" t="s">
        <v>82</v>
      </c>
      <c r="AV338" s="15" t="s">
        <v>80</v>
      </c>
      <c r="AW338" s="15" t="s">
        <v>30</v>
      </c>
      <c r="AX338" s="15" t="s">
        <v>73</v>
      </c>
      <c r="AY338" s="265" t="s">
        <v>119</v>
      </c>
    </row>
    <row r="339" s="13" customFormat="1">
      <c r="A339" s="13"/>
      <c r="B339" s="234"/>
      <c r="C339" s="235"/>
      <c r="D339" s="227" t="s">
        <v>131</v>
      </c>
      <c r="E339" s="236" t="s">
        <v>1</v>
      </c>
      <c r="F339" s="237" t="s">
        <v>82</v>
      </c>
      <c r="G339" s="235"/>
      <c r="H339" s="238">
        <v>2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2"/>
      <c r="U339" s="24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131</v>
      </c>
      <c r="AU339" s="244" t="s">
        <v>82</v>
      </c>
      <c r="AV339" s="13" t="s">
        <v>82</v>
      </c>
      <c r="AW339" s="13" t="s">
        <v>30</v>
      </c>
      <c r="AX339" s="13" t="s">
        <v>73</v>
      </c>
      <c r="AY339" s="244" t="s">
        <v>119</v>
      </c>
    </row>
    <row r="340" s="14" customFormat="1">
      <c r="A340" s="14"/>
      <c r="B340" s="245"/>
      <c r="C340" s="246"/>
      <c r="D340" s="227" t="s">
        <v>131</v>
      </c>
      <c r="E340" s="247" t="s">
        <v>1</v>
      </c>
      <c r="F340" s="248" t="s">
        <v>133</v>
      </c>
      <c r="G340" s="246"/>
      <c r="H340" s="249">
        <v>2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3"/>
      <c r="U340" s="25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131</v>
      </c>
      <c r="AU340" s="255" t="s">
        <v>82</v>
      </c>
      <c r="AV340" s="14" t="s">
        <v>126</v>
      </c>
      <c r="AW340" s="14" t="s">
        <v>30</v>
      </c>
      <c r="AX340" s="14" t="s">
        <v>80</v>
      </c>
      <c r="AY340" s="255" t="s">
        <v>119</v>
      </c>
    </row>
    <row r="341" s="2" customFormat="1" ht="16.5" customHeight="1">
      <c r="A341" s="39"/>
      <c r="B341" s="40"/>
      <c r="C341" s="214" t="s">
        <v>265</v>
      </c>
      <c r="D341" s="214" t="s">
        <v>121</v>
      </c>
      <c r="E341" s="215" t="s">
        <v>375</v>
      </c>
      <c r="F341" s="216" t="s">
        <v>376</v>
      </c>
      <c r="G341" s="217" t="s">
        <v>326</v>
      </c>
      <c r="H341" s="218">
        <v>1</v>
      </c>
      <c r="I341" s="219"/>
      <c r="J341" s="220">
        <f>ROUND(I341*H341,2)</f>
        <v>0</v>
      </c>
      <c r="K341" s="216" t="s">
        <v>125</v>
      </c>
      <c r="L341" s="45"/>
      <c r="M341" s="221" t="s">
        <v>1</v>
      </c>
      <c r="N341" s="222" t="s">
        <v>38</v>
      </c>
      <c r="O341" s="92"/>
      <c r="P341" s="223">
        <f>O341*H341</f>
        <v>0</v>
      </c>
      <c r="Q341" s="223">
        <v>0.35491503000000002</v>
      </c>
      <c r="R341" s="223">
        <f>Q341*H341</f>
        <v>0.35491503000000002</v>
      </c>
      <c r="S341" s="223">
        <v>0</v>
      </c>
      <c r="T341" s="223">
        <f>S341*H341</f>
        <v>0</v>
      </c>
      <c r="U341" s="224" t="s">
        <v>1</v>
      </c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5" t="s">
        <v>126</v>
      </c>
      <c r="AT341" s="225" t="s">
        <v>121</v>
      </c>
      <c r="AU341" s="225" t="s">
        <v>82</v>
      </c>
      <c r="AY341" s="18" t="s">
        <v>119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80</v>
      </c>
      <c r="BK341" s="226">
        <f>ROUND(I341*H341,2)</f>
        <v>0</v>
      </c>
      <c r="BL341" s="18" t="s">
        <v>126</v>
      </c>
      <c r="BM341" s="225" t="s">
        <v>377</v>
      </c>
    </row>
    <row r="342" s="2" customFormat="1">
      <c r="A342" s="39"/>
      <c r="B342" s="40"/>
      <c r="C342" s="41"/>
      <c r="D342" s="227" t="s">
        <v>127</v>
      </c>
      <c r="E342" s="41"/>
      <c r="F342" s="228" t="s">
        <v>378</v>
      </c>
      <c r="G342" s="41"/>
      <c r="H342" s="41"/>
      <c r="I342" s="229"/>
      <c r="J342" s="41"/>
      <c r="K342" s="41"/>
      <c r="L342" s="45"/>
      <c r="M342" s="230"/>
      <c r="N342" s="231"/>
      <c r="O342" s="92"/>
      <c r="P342" s="92"/>
      <c r="Q342" s="92"/>
      <c r="R342" s="92"/>
      <c r="S342" s="92"/>
      <c r="T342" s="92"/>
      <c r="U342" s="93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127</v>
      </c>
      <c r="AU342" s="18" t="s">
        <v>82</v>
      </c>
    </row>
    <row r="343" s="2" customFormat="1">
      <c r="A343" s="39"/>
      <c r="B343" s="40"/>
      <c r="C343" s="41"/>
      <c r="D343" s="232" t="s">
        <v>129</v>
      </c>
      <c r="E343" s="41"/>
      <c r="F343" s="233" t="s">
        <v>379</v>
      </c>
      <c r="G343" s="41"/>
      <c r="H343" s="41"/>
      <c r="I343" s="229"/>
      <c r="J343" s="41"/>
      <c r="K343" s="41"/>
      <c r="L343" s="45"/>
      <c r="M343" s="230"/>
      <c r="N343" s="231"/>
      <c r="O343" s="92"/>
      <c r="P343" s="92"/>
      <c r="Q343" s="92"/>
      <c r="R343" s="92"/>
      <c r="S343" s="92"/>
      <c r="T343" s="92"/>
      <c r="U343" s="93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129</v>
      </c>
      <c r="AU343" s="18" t="s">
        <v>82</v>
      </c>
    </row>
    <row r="344" s="2" customFormat="1" ht="16.5" customHeight="1">
      <c r="A344" s="39"/>
      <c r="B344" s="40"/>
      <c r="C344" s="277" t="s">
        <v>305</v>
      </c>
      <c r="D344" s="277" t="s">
        <v>251</v>
      </c>
      <c r="E344" s="278" t="s">
        <v>380</v>
      </c>
      <c r="F344" s="279" t="s">
        <v>381</v>
      </c>
      <c r="G344" s="280" t="s">
        <v>142</v>
      </c>
      <c r="H344" s="281">
        <v>1</v>
      </c>
      <c r="I344" s="282"/>
      <c r="J344" s="283">
        <f>ROUND(I344*H344,2)</f>
        <v>0</v>
      </c>
      <c r="K344" s="279" t="s">
        <v>125</v>
      </c>
      <c r="L344" s="284"/>
      <c r="M344" s="285" t="s">
        <v>1</v>
      </c>
      <c r="N344" s="286" t="s">
        <v>38</v>
      </c>
      <c r="O344" s="92"/>
      <c r="P344" s="223">
        <f>O344*H344</f>
        <v>0</v>
      </c>
      <c r="Q344" s="223">
        <v>0.30399999999999999</v>
      </c>
      <c r="R344" s="223">
        <f>Q344*H344</f>
        <v>0.30399999999999999</v>
      </c>
      <c r="S344" s="223">
        <v>0</v>
      </c>
      <c r="T344" s="223">
        <f>S344*H344</f>
        <v>0</v>
      </c>
      <c r="U344" s="224" t="s">
        <v>1</v>
      </c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5" t="s">
        <v>149</v>
      </c>
      <c r="AT344" s="225" t="s">
        <v>251</v>
      </c>
      <c r="AU344" s="225" t="s">
        <v>82</v>
      </c>
      <c r="AY344" s="18" t="s">
        <v>119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8" t="s">
        <v>80</v>
      </c>
      <c r="BK344" s="226">
        <f>ROUND(I344*H344,2)</f>
        <v>0</v>
      </c>
      <c r="BL344" s="18" t="s">
        <v>126</v>
      </c>
      <c r="BM344" s="225" t="s">
        <v>382</v>
      </c>
    </row>
    <row r="345" s="2" customFormat="1">
      <c r="A345" s="39"/>
      <c r="B345" s="40"/>
      <c r="C345" s="41"/>
      <c r="D345" s="227" t="s">
        <v>127</v>
      </c>
      <c r="E345" s="41"/>
      <c r="F345" s="228" t="s">
        <v>381</v>
      </c>
      <c r="G345" s="41"/>
      <c r="H345" s="41"/>
      <c r="I345" s="229"/>
      <c r="J345" s="41"/>
      <c r="K345" s="41"/>
      <c r="L345" s="45"/>
      <c r="M345" s="230"/>
      <c r="N345" s="231"/>
      <c r="O345" s="92"/>
      <c r="P345" s="92"/>
      <c r="Q345" s="92"/>
      <c r="R345" s="92"/>
      <c r="S345" s="92"/>
      <c r="T345" s="92"/>
      <c r="U345" s="93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127</v>
      </c>
      <c r="AU345" s="18" t="s">
        <v>82</v>
      </c>
    </row>
    <row r="346" s="2" customFormat="1" ht="16.5" customHeight="1">
      <c r="A346" s="39"/>
      <c r="B346" s="40"/>
      <c r="C346" s="214" t="s">
        <v>272</v>
      </c>
      <c r="D346" s="214" t="s">
        <v>121</v>
      </c>
      <c r="E346" s="215" t="s">
        <v>383</v>
      </c>
      <c r="F346" s="216" t="s">
        <v>384</v>
      </c>
      <c r="G346" s="217" t="s">
        <v>326</v>
      </c>
      <c r="H346" s="218">
        <v>2</v>
      </c>
      <c r="I346" s="219"/>
      <c r="J346" s="220">
        <f>ROUND(I346*H346,2)</f>
        <v>0</v>
      </c>
      <c r="K346" s="216" t="s">
        <v>125</v>
      </c>
      <c r="L346" s="45"/>
      <c r="M346" s="221" t="s">
        <v>1</v>
      </c>
      <c r="N346" s="222" t="s">
        <v>38</v>
      </c>
      <c r="O346" s="92"/>
      <c r="P346" s="223">
        <f>O346*H346</f>
        <v>0</v>
      </c>
      <c r="Q346" s="223">
        <v>0.41556701000000001</v>
      </c>
      <c r="R346" s="223">
        <f>Q346*H346</f>
        <v>0.83113402000000003</v>
      </c>
      <c r="S346" s="223">
        <v>0</v>
      </c>
      <c r="T346" s="223">
        <f>S346*H346</f>
        <v>0</v>
      </c>
      <c r="U346" s="224" t="s">
        <v>1</v>
      </c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126</v>
      </c>
      <c r="AT346" s="225" t="s">
        <v>121</v>
      </c>
      <c r="AU346" s="225" t="s">
        <v>82</v>
      </c>
      <c r="AY346" s="18" t="s">
        <v>119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80</v>
      </c>
      <c r="BK346" s="226">
        <f>ROUND(I346*H346,2)</f>
        <v>0</v>
      </c>
      <c r="BL346" s="18" t="s">
        <v>126</v>
      </c>
      <c r="BM346" s="225" t="s">
        <v>385</v>
      </c>
    </row>
    <row r="347" s="2" customFormat="1">
      <c r="A347" s="39"/>
      <c r="B347" s="40"/>
      <c r="C347" s="41"/>
      <c r="D347" s="227" t="s">
        <v>127</v>
      </c>
      <c r="E347" s="41"/>
      <c r="F347" s="228" t="s">
        <v>386</v>
      </c>
      <c r="G347" s="41"/>
      <c r="H347" s="41"/>
      <c r="I347" s="229"/>
      <c r="J347" s="41"/>
      <c r="K347" s="41"/>
      <c r="L347" s="45"/>
      <c r="M347" s="230"/>
      <c r="N347" s="231"/>
      <c r="O347" s="92"/>
      <c r="P347" s="92"/>
      <c r="Q347" s="92"/>
      <c r="R347" s="92"/>
      <c r="S347" s="92"/>
      <c r="T347" s="92"/>
      <c r="U347" s="93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127</v>
      </c>
      <c r="AU347" s="18" t="s">
        <v>82</v>
      </c>
    </row>
    <row r="348" s="2" customFormat="1">
      <c r="A348" s="39"/>
      <c r="B348" s="40"/>
      <c r="C348" s="41"/>
      <c r="D348" s="232" t="s">
        <v>129</v>
      </c>
      <c r="E348" s="41"/>
      <c r="F348" s="233" t="s">
        <v>387</v>
      </c>
      <c r="G348" s="41"/>
      <c r="H348" s="41"/>
      <c r="I348" s="229"/>
      <c r="J348" s="41"/>
      <c r="K348" s="41"/>
      <c r="L348" s="45"/>
      <c r="M348" s="230"/>
      <c r="N348" s="231"/>
      <c r="O348" s="92"/>
      <c r="P348" s="92"/>
      <c r="Q348" s="92"/>
      <c r="R348" s="92"/>
      <c r="S348" s="92"/>
      <c r="T348" s="92"/>
      <c r="U348" s="93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129</v>
      </c>
      <c r="AU348" s="18" t="s">
        <v>82</v>
      </c>
    </row>
    <row r="349" s="2" customFormat="1" ht="16.5" customHeight="1">
      <c r="A349" s="39"/>
      <c r="B349" s="40"/>
      <c r="C349" s="277" t="s">
        <v>388</v>
      </c>
      <c r="D349" s="277" t="s">
        <v>251</v>
      </c>
      <c r="E349" s="278" t="s">
        <v>389</v>
      </c>
      <c r="F349" s="279" t="s">
        <v>390</v>
      </c>
      <c r="G349" s="280" t="s">
        <v>142</v>
      </c>
      <c r="H349" s="281">
        <v>2</v>
      </c>
      <c r="I349" s="282"/>
      <c r="J349" s="283">
        <f>ROUND(I349*H349,2)</f>
        <v>0</v>
      </c>
      <c r="K349" s="279" t="s">
        <v>125</v>
      </c>
      <c r="L349" s="284"/>
      <c r="M349" s="285" t="s">
        <v>1</v>
      </c>
      <c r="N349" s="286" t="s">
        <v>38</v>
      </c>
      <c r="O349" s="92"/>
      <c r="P349" s="223">
        <f>O349*H349</f>
        <v>0</v>
      </c>
      <c r="Q349" s="223">
        <v>0.37159999999999999</v>
      </c>
      <c r="R349" s="223">
        <f>Q349*H349</f>
        <v>0.74319999999999997</v>
      </c>
      <c r="S349" s="223">
        <v>0</v>
      </c>
      <c r="T349" s="223">
        <f>S349*H349</f>
        <v>0</v>
      </c>
      <c r="U349" s="224" t="s">
        <v>1</v>
      </c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5" t="s">
        <v>149</v>
      </c>
      <c r="AT349" s="225" t="s">
        <v>251</v>
      </c>
      <c r="AU349" s="225" t="s">
        <v>82</v>
      </c>
      <c r="AY349" s="18" t="s">
        <v>119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8" t="s">
        <v>80</v>
      </c>
      <c r="BK349" s="226">
        <f>ROUND(I349*H349,2)</f>
        <v>0</v>
      </c>
      <c r="BL349" s="18" t="s">
        <v>126</v>
      </c>
      <c r="BM349" s="225" t="s">
        <v>391</v>
      </c>
    </row>
    <row r="350" s="2" customFormat="1">
      <c r="A350" s="39"/>
      <c r="B350" s="40"/>
      <c r="C350" s="41"/>
      <c r="D350" s="227" t="s">
        <v>127</v>
      </c>
      <c r="E350" s="41"/>
      <c r="F350" s="228" t="s">
        <v>390</v>
      </c>
      <c r="G350" s="41"/>
      <c r="H350" s="41"/>
      <c r="I350" s="229"/>
      <c r="J350" s="41"/>
      <c r="K350" s="41"/>
      <c r="L350" s="45"/>
      <c r="M350" s="230"/>
      <c r="N350" s="231"/>
      <c r="O350" s="92"/>
      <c r="P350" s="92"/>
      <c r="Q350" s="92"/>
      <c r="R350" s="92"/>
      <c r="S350" s="92"/>
      <c r="T350" s="92"/>
      <c r="U350" s="93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127</v>
      </c>
      <c r="AU350" s="18" t="s">
        <v>82</v>
      </c>
    </row>
    <row r="351" s="2" customFormat="1" ht="24.15" customHeight="1">
      <c r="A351" s="39"/>
      <c r="B351" s="40"/>
      <c r="C351" s="214" t="s">
        <v>280</v>
      </c>
      <c r="D351" s="214" t="s">
        <v>121</v>
      </c>
      <c r="E351" s="215" t="s">
        <v>392</v>
      </c>
      <c r="F351" s="216" t="s">
        <v>393</v>
      </c>
      <c r="G351" s="217" t="s">
        <v>142</v>
      </c>
      <c r="H351" s="218">
        <v>98.5</v>
      </c>
      <c r="I351" s="219"/>
      <c r="J351" s="220">
        <f>ROUND(I351*H351,2)</f>
        <v>0</v>
      </c>
      <c r="K351" s="216" t="s">
        <v>125</v>
      </c>
      <c r="L351" s="45"/>
      <c r="M351" s="221" t="s">
        <v>1</v>
      </c>
      <c r="N351" s="222" t="s">
        <v>38</v>
      </c>
      <c r="O351" s="92"/>
      <c r="P351" s="223">
        <f>O351*H351</f>
        <v>0</v>
      </c>
      <c r="Q351" s="223">
        <v>1.8E-05</v>
      </c>
      <c r="R351" s="223">
        <f>Q351*H351</f>
        <v>0.0017730000000000001</v>
      </c>
      <c r="S351" s="223">
        <v>0</v>
      </c>
      <c r="T351" s="223">
        <f>S351*H351</f>
        <v>0</v>
      </c>
      <c r="U351" s="224" t="s">
        <v>1</v>
      </c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5" t="s">
        <v>126</v>
      </c>
      <c r="AT351" s="225" t="s">
        <v>121</v>
      </c>
      <c r="AU351" s="225" t="s">
        <v>82</v>
      </c>
      <c r="AY351" s="18" t="s">
        <v>119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8" t="s">
        <v>80</v>
      </c>
      <c r="BK351" s="226">
        <f>ROUND(I351*H351,2)</f>
        <v>0</v>
      </c>
      <c r="BL351" s="18" t="s">
        <v>126</v>
      </c>
      <c r="BM351" s="225" t="s">
        <v>394</v>
      </c>
    </row>
    <row r="352" s="2" customFormat="1">
      <c r="A352" s="39"/>
      <c r="B352" s="40"/>
      <c r="C352" s="41"/>
      <c r="D352" s="227" t="s">
        <v>127</v>
      </c>
      <c r="E352" s="41"/>
      <c r="F352" s="228" t="s">
        <v>395</v>
      </c>
      <c r="G352" s="41"/>
      <c r="H352" s="41"/>
      <c r="I352" s="229"/>
      <c r="J352" s="41"/>
      <c r="K352" s="41"/>
      <c r="L352" s="45"/>
      <c r="M352" s="230"/>
      <c r="N352" s="231"/>
      <c r="O352" s="92"/>
      <c r="P352" s="92"/>
      <c r="Q352" s="92"/>
      <c r="R352" s="92"/>
      <c r="S352" s="92"/>
      <c r="T352" s="92"/>
      <c r="U352" s="93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127</v>
      </c>
      <c r="AU352" s="18" t="s">
        <v>82</v>
      </c>
    </row>
    <row r="353" s="2" customFormat="1">
      <c r="A353" s="39"/>
      <c r="B353" s="40"/>
      <c r="C353" s="41"/>
      <c r="D353" s="232" t="s">
        <v>129</v>
      </c>
      <c r="E353" s="41"/>
      <c r="F353" s="233" t="s">
        <v>396</v>
      </c>
      <c r="G353" s="41"/>
      <c r="H353" s="41"/>
      <c r="I353" s="229"/>
      <c r="J353" s="41"/>
      <c r="K353" s="41"/>
      <c r="L353" s="45"/>
      <c r="M353" s="230"/>
      <c r="N353" s="231"/>
      <c r="O353" s="92"/>
      <c r="P353" s="92"/>
      <c r="Q353" s="92"/>
      <c r="R353" s="92"/>
      <c r="S353" s="92"/>
      <c r="T353" s="92"/>
      <c r="U353" s="93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129</v>
      </c>
      <c r="AU353" s="18" t="s">
        <v>82</v>
      </c>
    </row>
    <row r="354" s="15" customFormat="1">
      <c r="A354" s="15"/>
      <c r="B354" s="256"/>
      <c r="C354" s="257"/>
      <c r="D354" s="227" t="s">
        <v>131</v>
      </c>
      <c r="E354" s="258" t="s">
        <v>1</v>
      </c>
      <c r="F354" s="259" t="s">
        <v>397</v>
      </c>
      <c r="G354" s="257"/>
      <c r="H354" s="258" t="s">
        <v>1</v>
      </c>
      <c r="I354" s="260"/>
      <c r="J354" s="257"/>
      <c r="K354" s="257"/>
      <c r="L354" s="261"/>
      <c r="M354" s="262"/>
      <c r="N354" s="263"/>
      <c r="O354" s="263"/>
      <c r="P354" s="263"/>
      <c r="Q354" s="263"/>
      <c r="R354" s="263"/>
      <c r="S354" s="263"/>
      <c r="T354" s="263"/>
      <c r="U354" s="264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131</v>
      </c>
      <c r="AU354" s="265" t="s">
        <v>82</v>
      </c>
      <c r="AV354" s="15" t="s">
        <v>80</v>
      </c>
      <c r="AW354" s="15" t="s">
        <v>30</v>
      </c>
      <c r="AX354" s="15" t="s">
        <v>73</v>
      </c>
      <c r="AY354" s="265" t="s">
        <v>119</v>
      </c>
    </row>
    <row r="355" s="13" customFormat="1">
      <c r="A355" s="13"/>
      <c r="B355" s="234"/>
      <c r="C355" s="235"/>
      <c r="D355" s="227" t="s">
        <v>131</v>
      </c>
      <c r="E355" s="236" t="s">
        <v>1</v>
      </c>
      <c r="F355" s="237" t="s">
        <v>398</v>
      </c>
      <c r="G355" s="235"/>
      <c r="H355" s="238">
        <v>1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2"/>
      <c r="U355" s="24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131</v>
      </c>
      <c r="AU355" s="244" t="s">
        <v>82</v>
      </c>
      <c r="AV355" s="13" t="s">
        <v>82</v>
      </c>
      <c r="AW355" s="13" t="s">
        <v>30</v>
      </c>
      <c r="AX355" s="13" t="s">
        <v>73</v>
      </c>
      <c r="AY355" s="244" t="s">
        <v>119</v>
      </c>
    </row>
    <row r="356" s="15" customFormat="1">
      <c r="A356" s="15"/>
      <c r="B356" s="256"/>
      <c r="C356" s="257"/>
      <c r="D356" s="227" t="s">
        <v>131</v>
      </c>
      <c r="E356" s="258" t="s">
        <v>1</v>
      </c>
      <c r="F356" s="259" t="s">
        <v>302</v>
      </c>
      <c r="G356" s="257"/>
      <c r="H356" s="258" t="s">
        <v>1</v>
      </c>
      <c r="I356" s="260"/>
      <c r="J356" s="257"/>
      <c r="K356" s="257"/>
      <c r="L356" s="261"/>
      <c r="M356" s="262"/>
      <c r="N356" s="263"/>
      <c r="O356" s="263"/>
      <c r="P356" s="263"/>
      <c r="Q356" s="263"/>
      <c r="R356" s="263"/>
      <c r="S356" s="263"/>
      <c r="T356" s="263"/>
      <c r="U356" s="264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131</v>
      </c>
      <c r="AU356" s="265" t="s">
        <v>82</v>
      </c>
      <c r="AV356" s="15" t="s">
        <v>80</v>
      </c>
      <c r="AW356" s="15" t="s">
        <v>30</v>
      </c>
      <c r="AX356" s="15" t="s">
        <v>73</v>
      </c>
      <c r="AY356" s="265" t="s">
        <v>119</v>
      </c>
    </row>
    <row r="357" s="13" customFormat="1">
      <c r="A357" s="13"/>
      <c r="B357" s="234"/>
      <c r="C357" s="235"/>
      <c r="D357" s="227" t="s">
        <v>131</v>
      </c>
      <c r="E357" s="236" t="s">
        <v>1</v>
      </c>
      <c r="F357" s="237" t="s">
        <v>303</v>
      </c>
      <c r="G357" s="235"/>
      <c r="H357" s="238">
        <v>55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2"/>
      <c r="U357" s="24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131</v>
      </c>
      <c r="AU357" s="244" t="s">
        <v>82</v>
      </c>
      <c r="AV357" s="13" t="s">
        <v>82</v>
      </c>
      <c r="AW357" s="13" t="s">
        <v>30</v>
      </c>
      <c r="AX357" s="13" t="s">
        <v>73</v>
      </c>
      <c r="AY357" s="244" t="s">
        <v>119</v>
      </c>
    </row>
    <row r="358" s="15" customFormat="1">
      <c r="A358" s="15"/>
      <c r="B358" s="256"/>
      <c r="C358" s="257"/>
      <c r="D358" s="227" t="s">
        <v>131</v>
      </c>
      <c r="E358" s="258" t="s">
        <v>1</v>
      </c>
      <c r="F358" s="259" t="s">
        <v>304</v>
      </c>
      <c r="G358" s="257"/>
      <c r="H358" s="258" t="s">
        <v>1</v>
      </c>
      <c r="I358" s="260"/>
      <c r="J358" s="257"/>
      <c r="K358" s="257"/>
      <c r="L358" s="261"/>
      <c r="M358" s="262"/>
      <c r="N358" s="263"/>
      <c r="O358" s="263"/>
      <c r="P358" s="263"/>
      <c r="Q358" s="263"/>
      <c r="R358" s="263"/>
      <c r="S358" s="263"/>
      <c r="T358" s="263"/>
      <c r="U358" s="264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5" t="s">
        <v>131</v>
      </c>
      <c r="AU358" s="265" t="s">
        <v>82</v>
      </c>
      <c r="AV358" s="15" t="s">
        <v>80</v>
      </c>
      <c r="AW358" s="15" t="s">
        <v>30</v>
      </c>
      <c r="AX358" s="15" t="s">
        <v>73</v>
      </c>
      <c r="AY358" s="265" t="s">
        <v>119</v>
      </c>
    </row>
    <row r="359" s="13" customFormat="1">
      <c r="A359" s="13"/>
      <c r="B359" s="234"/>
      <c r="C359" s="235"/>
      <c r="D359" s="227" t="s">
        <v>131</v>
      </c>
      <c r="E359" s="236" t="s">
        <v>1</v>
      </c>
      <c r="F359" s="237" t="s">
        <v>305</v>
      </c>
      <c r="G359" s="235"/>
      <c r="H359" s="238">
        <v>31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2"/>
      <c r="U359" s="24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131</v>
      </c>
      <c r="AU359" s="244" t="s">
        <v>82</v>
      </c>
      <c r="AV359" s="13" t="s">
        <v>82</v>
      </c>
      <c r="AW359" s="13" t="s">
        <v>30</v>
      </c>
      <c r="AX359" s="13" t="s">
        <v>73</v>
      </c>
      <c r="AY359" s="244" t="s">
        <v>119</v>
      </c>
    </row>
    <row r="360" s="15" customFormat="1">
      <c r="A360" s="15"/>
      <c r="B360" s="256"/>
      <c r="C360" s="257"/>
      <c r="D360" s="227" t="s">
        <v>131</v>
      </c>
      <c r="E360" s="258" t="s">
        <v>1</v>
      </c>
      <c r="F360" s="259" t="s">
        <v>306</v>
      </c>
      <c r="G360" s="257"/>
      <c r="H360" s="258" t="s">
        <v>1</v>
      </c>
      <c r="I360" s="260"/>
      <c r="J360" s="257"/>
      <c r="K360" s="257"/>
      <c r="L360" s="261"/>
      <c r="M360" s="262"/>
      <c r="N360" s="263"/>
      <c r="O360" s="263"/>
      <c r="P360" s="263"/>
      <c r="Q360" s="263"/>
      <c r="R360" s="263"/>
      <c r="S360" s="263"/>
      <c r="T360" s="263"/>
      <c r="U360" s="264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5" t="s">
        <v>131</v>
      </c>
      <c r="AU360" s="265" t="s">
        <v>82</v>
      </c>
      <c r="AV360" s="15" t="s">
        <v>80</v>
      </c>
      <c r="AW360" s="15" t="s">
        <v>30</v>
      </c>
      <c r="AX360" s="15" t="s">
        <v>73</v>
      </c>
      <c r="AY360" s="265" t="s">
        <v>119</v>
      </c>
    </row>
    <row r="361" s="13" customFormat="1">
      <c r="A361" s="13"/>
      <c r="B361" s="234"/>
      <c r="C361" s="235"/>
      <c r="D361" s="227" t="s">
        <v>131</v>
      </c>
      <c r="E361" s="236" t="s">
        <v>1</v>
      </c>
      <c r="F361" s="237" t="s">
        <v>307</v>
      </c>
      <c r="G361" s="235"/>
      <c r="H361" s="238">
        <v>11.5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2"/>
      <c r="U361" s="24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131</v>
      </c>
      <c r="AU361" s="244" t="s">
        <v>82</v>
      </c>
      <c r="AV361" s="13" t="s">
        <v>82</v>
      </c>
      <c r="AW361" s="13" t="s">
        <v>30</v>
      </c>
      <c r="AX361" s="13" t="s">
        <v>73</v>
      </c>
      <c r="AY361" s="244" t="s">
        <v>119</v>
      </c>
    </row>
    <row r="362" s="14" customFormat="1">
      <c r="A362" s="14"/>
      <c r="B362" s="245"/>
      <c r="C362" s="246"/>
      <c r="D362" s="227" t="s">
        <v>131</v>
      </c>
      <c r="E362" s="247" t="s">
        <v>1</v>
      </c>
      <c r="F362" s="248" t="s">
        <v>133</v>
      </c>
      <c r="G362" s="246"/>
      <c r="H362" s="249">
        <v>98.5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3"/>
      <c r="U362" s="25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131</v>
      </c>
      <c r="AU362" s="255" t="s">
        <v>82</v>
      </c>
      <c r="AV362" s="14" t="s">
        <v>126</v>
      </c>
      <c r="AW362" s="14" t="s">
        <v>30</v>
      </c>
      <c r="AX362" s="14" t="s">
        <v>80</v>
      </c>
      <c r="AY362" s="255" t="s">
        <v>119</v>
      </c>
    </row>
    <row r="363" s="2" customFormat="1" ht="24.15" customHeight="1">
      <c r="A363" s="39"/>
      <c r="B363" s="40"/>
      <c r="C363" s="277" t="s">
        <v>399</v>
      </c>
      <c r="D363" s="277" t="s">
        <v>251</v>
      </c>
      <c r="E363" s="278" t="s">
        <v>400</v>
      </c>
      <c r="F363" s="279" t="s">
        <v>401</v>
      </c>
      <c r="G363" s="280" t="s">
        <v>142</v>
      </c>
      <c r="H363" s="281">
        <v>99.977999999999994</v>
      </c>
      <c r="I363" s="282"/>
      <c r="J363" s="283">
        <f>ROUND(I363*H363,2)</f>
        <v>0</v>
      </c>
      <c r="K363" s="279" t="s">
        <v>125</v>
      </c>
      <c r="L363" s="284"/>
      <c r="M363" s="285" t="s">
        <v>1</v>
      </c>
      <c r="N363" s="286" t="s">
        <v>38</v>
      </c>
      <c r="O363" s="92"/>
      <c r="P363" s="223">
        <f>O363*H363</f>
        <v>0</v>
      </c>
      <c r="Q363" s="223">
        <v>0.0067200000000000003</v>
      </c>
      <c r="R363" s="223">
        <f>Q363*H363</f>
        <v>0.67185216000000003</v>
      </c>
      <c r="S363" s="223">
        <v>0</v>
      </c>
      <c r="T363" s="223">
        <f>S363*H363</f>
        <v>0</v>
      </c>
      <c r="U363" s="224" t="s">
        <v>1</v>
      </c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5" t="s">
        <v>149</v>
      </c>
      <c r="AT363" s="225" t="s">
        <v>251</v>
      </c>
      <c r="AU363" s="225" t="s">
        <v>82</v>
      </c>
      <c r="AY363" s="18" t="s">
        <v>119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8" t="s">
        <v>80</v>
      </c>
      <c r="BK363" s="226">
        <f>ROUND(I363*H363,2)</f>
        <v>0</v>
      </c>
      <c r="BL363" s="18" t="s">
        <v>126</v>
      </c>
      <c r="BM363" s="225" t="s">
        <v>402</v>
      </c>
    </row>
    <row r="364" s="2" customFormat="1">
      <c r="A364" s="39"/>
      <c r="B364" s="40"/>
      <c r="C364" s="41"/>
      <c r="D364" s="227" t="s">
        <v>127</v>
      </c>
      <c r="E364" s="41"/>
      <c r="F364" s="228" t="s">
        <v>401</v>
      </c>
      <c r="G364" s="41"/>
      <c r="H364" s="41"/>
      <c r="I364" s="229"/>
      <c r="J364" s="41"/>
      <c r="K364" s="41"/>
      <c r="L364" s="45"/>
      <c r="M364" s="230"/>
      <c r="N364" s="231"/>
      <c r="O364" s="92"/>
      <c r="P364" s="92"/>
      <c r="Q364" s="92"/>
      <c r="R364" s="92"/>
      <c r="S364" s="92"/>
      <c r="T364" s="92"/>
      <c r="U364" s="93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127</v>
      </c>
      <c r="AU364" s="18" t="s">
        <v>82</v>
      </c>
    </row>
    <row r="365" s="13" customFormat="1">
      <c r="A365" s="13"/>
      <c r="B365" s="234"/>
      <c r="C365" s="235"/>
      <c r="D365" s="227" t="s">
        <v>131</v>
      </c>
      <c r="E365" s="236" t="s">
        <v>1</v>
      </c>
      <c r="F365" s="237" t="s">
        <v>403</v>
      </c>
      <c r="G365" s="235"/>
      <c r="H365" s="238">
        <v>99.977999999999994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2"/>
      <c r="U365" s="24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131</v>
      </c>
      <c r="AU365" s="244" t="s">
        <v>82</v>
      </c>
      <c r="AV365" s="13" t="s">
        <v>82</v>
      </c>
      <c r="AW365" s="13" t="s">
        <v>30</v>
      </c>
      <c r="AX365" s="13" t="s">
        <v>73</v>
      </c>
      <c r="AY365" s="244" t="s">
        <v>119</v>
      </c>
    </row>
    <row r="366" s="14" customFormat="1">
      <c r="A366" s="14"/>
      <c r="B366" s="245"/>
      <c r="C366" s="246"/>
      <c r="D366" s="227" t="s">
        <v>131</v>
      </c>
      <c r="E366" s="247" t="s">
        <v>1</v>
      </c>
      <c r="F366" s="248" t="s">
        <v>133</v>
      </c>
      <c r="G366" s="246"/>
      <c r="H366" s="249">
        <v>99.977999999999994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3"/>
      <c r="U366" s="25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131</v>
      </c>
      <c r="AU366" s="255" t="s">
        <v>82</v>
      </c>
      <c r="AV366" s="14" t="s">
        <v>126</v>
      </c>
      <c r="AW366" s="14" t="s">
        <v>30</v>
      </c>
      <c r="AX366" s="14" t="s">
        <v>80</v>
      </c>
      <c r="AY366" s="255" t="s">
        <v>119</v>
      </c>
    </row>
    <row r="367" s="2" customFormat="1" ht="24.15" customHeight="1">
      <c r="A367" s="39"/>
      <c r="B367" s="40"/>
      <c r="C367" s="214" t="s">
        <v>287</v>
      </c>
      <c r="D367" s="214" t="s">
        <v>121</v>
      </c>
      <c r="E367" s="215" t="s">
        <v>404</v>
      </c>
      <c r="F367" s="216" t="s">
        <v>405</v>
      </c>
      <c r="G367" s="217" t="s">
        <v>142</v>
      </c>
      <c r="H367" s="218">
        <v>5</v>
      </c>
      <c r="I367" s="219"/>
      <c r="J367" s="220">
        <f>ROUND(I367*H367,2)</f>
        <v>0</v>
      </c>
      <c r="K367" s="216" t="s">
        <v>125</v>
      </c>
      <c r="L367" s="45"/>
      <c r="M367" s="221" t="s">
        <v>1</v>
      </c>
      <c r="N367" s="222" t="s">
        <v>38</v>
      </c>
      <c r="O367" s="92"/>
      <c r="P367" s="223">
        <f>O367*H367</f>
        <v>0</v>
      </c>
      <c r="Q367" s="223">
        <v>3.1999999999999999E-05</v>
      </c>
      <c r="R367" s="223">
        <f>Q367*H367</f>
        <v>0.00015999999999999999</v>
      </c>
      <c r="S367" s="223">
        <v>0</v>
      </c>
      <c r="T367" s="223">
        <f>S367*H367</f>
        <v>0</v>
      </c>
      <c r="U367" s="224" t="s">
        <v>1</v>
      </c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5" t="s">
        <v>126</v>
      </c>
      <c r="AT367" s="225" t="s">
        <v>121</v>
      </c>
      <c r="AU367" s="225" t="s">
        <v>82</v>
      </c>
      <c r="AY367" s="18" t="s">
        <v>119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80</v>
      </c>
      <c r="BK367" s="226">
        <f>ROUND(I367*H367,2)</f>
        <v>0</v>
      </c>
      <c r="BL367" s="18" t="s">
        <v>126</v>
      </c>
      <c r="BM367" s="225" t="s">
        <v>406</v>
      </c>
    </row>
    <row r="368" s="2" customFormat="1">
      <c r="A368" s="39"/>
      <c r="B368" s="40"/>
      <c r="C368" s="41"/>
      <c r="D368" s="227" t="s">
        <v>127</v>
      </c>
      <c r="E368" s="41"/>
      <c r="F368" s="228" t="s">
        <v>407</v>
      </c>
      <c r="G368" s="41"/>
      <c r="H368" s="41"/>
      <c r="I368" s="229"/>
      <c r="J368" s="41"/>
      <c r="K368" s="41"/>
      <c r="L368" s="45"/>
      <c r="M368" s="230"/>
      <c r="N368" s="231"/>
      <c r="O368" s="92"/>
      <c r="P368" s="92"/>
      <c r="Q368" s="92"/>
      <c r="R368" s="92"/>
      <c r="S368" s="92"/>
      <c r="T368" s="92"/>
      <c r="U368" s="93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127</v>
      </c>
      <c r="AU368" s="18" t="s">
        <v>82</v>
      </c>
    </row>
    <row r="369" s="2" customFormat="1">
      <c r="A369" s="39"/>
      <c r="B369" s="40"/>
      <c r="C369" s="41"/>
      <c r="D369" s="232" t="s">
        <v>129</v>
      </c>
      <c r="E369" s="41"/>
      <c r="F369" s="233" t="s">
        <v>408</v>
      </c>
      <c r="G369" s="41"/>
      <c r="H369" s="41"/>
      <c r="I369" s="229"/>
      <c r="J369" s="41"/>
      <c r="K369" s="41"/>
      <c r="L369" s="45"/>
      <c r="M369" s="230"/>
      <c r="N369" s="231"/>
      <c r="O369" s="92"/>
      <c r="P369" s="92"/>
      <c r="Q369" s="92"/>
      <c r="R369" s="92"/>
      <c r="S369" s="92"/>
      <c r="T369" s="92"/>
      <c r="U369" s="93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129</v>
      </c>
      <c r="AU369" s="18" t="s">
        <v>82</v>
      </c>
    </row>
    <row r="370" s="15" customFormat="1">
      <c r="A370" s="15"/>
      <c r="B370" s="256"/>
      <c r="C370" s="257"/>
      <c r="D370" s="227" t="s">
        <v>131</v>
      </c>
      <c r="E370" s="258" t="s">
        <v>1</v>
      </c>
      <c r="F370" s="259" t="s">
        <v>409</v>
      </c>
      <c r="G370" s="257"/>
      <c r="H370" s="258" t="s">
        <v>1</v>
      </c>
      <c r="I370" s="260"/>
      <c r="J370" s="257"/>
      <c r="K370" s="257"/>
      <c r="L370" s="261"/>
      <c r="M370" s="262"/>
      <c r="N370" s="263"/>
      <c r="O370" s="263"/>
      <c r="P370" s="263"/>
      <c r="Q370" s="263"/>
      <c r="R370" s="263"/>
      <c r="S370" s="263"/>
      <c r="T370" s="263"/>
      <c r="U370" s="264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5" t="s">
        <v>131</v>
      </c>
      <c r="AU370" s="265" t="s">
        <v>82</v>
      </c>
      <c r="AV370" s="15" t="s">
        <v>80</v>
      </c>
      <c r="AW370" s="15" t="s">
        <v>30</v>
      </c>
      <c r="AX370" s="15" t="s">
        <v>73</v>
      </c>
      <c r="AY370" s="265" t="s">
        <v>119</v>
      </c>
    </row>
    <row r="371" s="13" customFormat="1">
      <c r="A371" s="13"/>
      <c r="B371" s="234"/>
      <c r="C371" s="235"/>
      <c r="D371" s="227" t="s">
        <v>131</v>
      </c>
      <c r="E371" s="236" t="s">
        <v>1</v>
      </c>
      <c r="F371" s="237" t="s">
        <v>410</v>
      </c>
      <c r="G371" s="235"/>
      <c r="H371" s="238">
        <v>5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2"/>
      <c r="U371" s="24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131</v>
      </c>
      <c r="AU371" s="244" t="s">
        <v>82</v>
      </c>
      <c r="AV371" s="13" t="s">
        <v>82</v>
      </c>
      <c r="AW371" s="13" t="s">
        <v>30</v>
      </c>
      <c r="AX371" s="13" t="s">
        <v>73</v>
      </c>
      <c r="AY371" s="244" t="s">
        <v>119</v>
      </c>
    </row>
    <row r="372" s="14" customFormat="1">
      <c r="A372" s="14"/>
      <c r="B372" s="245"/>
      <c r="C372" s="246"/>
      <c r="D372" s="227" t="s">
        <v>131</v>
      </c>
      <c r="E372" s="247" t="s">
        <v>1</v>
      </c>
      <c r="F372" s="248" t="s">
        <v>133</v>
      </c>
      <c r="G372" s="246"/>
      <c r="H372" s="249">
        <v>5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3"/>
      <c r="U372" s="25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131</v>
      </c>
      <c r="AU372" s="255" t="s">
        <v>82</v>
      </c>
      <c r="AV372" s="14" t="s">
        <v>126</v>
      </c>
      <c r="AW372" s="14" t="s">
        <v>30</v>
      </c>
      <c r="AX372" s="14" t="s">
        <v>80</v>
      </c>
      <c r="AY372" s="255" t="s">
        <v>119</v>
      </c>
    </row>
    <row r="373" s="2" customFormat="1" ht="24.15" customHeight="1">
      <c r="A373" s="39"/>
      <c r="B373" s="40"/>
      <c r="C373" s="277" t="s">
        <v>411</v>
      </c>
      <c r="D373" s="277" t="s">
        <v>251</v>
      </c>
      <c r="E373" s="278" t="s">
        <v>412</v>
      </c>
      <c r="F373" s="279" t="s">
        <v>413</v>
      </c>
      <c r="G373" s="280" t="s">
        <v>142</v>
      </c>
      <c r="H373" s="281">
        <v>5.0750000000000002</v>
      </c>
      <c r="I373" s="282"/>
      <c r="J373" s="283">
        <f>ROUND(I373*H373,2)</f>
        <v>0</v>
      </c>
      <c r="K373" s="279" t="s">
        <v>125</v>
      </c>
      <c r="L373" s="284"/>
      <c r="M373" s="285" t="s">
        <v>1</v>
      </c>
      <c r="N373" s="286" t="s">
        <v>38</v>
      </c>
      <c r="O373" s="92"/>
      <c r="P373" s="223">
        <f>O373*H373</f>
        <v>0</v>
      </c>
      <c r="Q373" s="223">
        <v>0.010500000000000001</v>
      </c>
      <c r="R373" s="223">
        <f>Q373*H373</f>
        <v>0.053287500000000008</v>
      </c>
      <c r="S373" s="223">
        <v>0</v>
      </c>
      <c r="T373" s="223">
        <f>S373*H373</f>
        <v>0</v>
      </c>
      <c r="U373" s="224" t="s">
        <v>1</v>
      </c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5" t="s">
        <v>149</v>
      </c>
      <c r="AT373" s="225" t="s">
        <v>251</v>
      </c>
      <c r="AU373" s="225" t="s">
        <v>82</v>
      </c>
      <c r="AY373" s="18" t="s">
        <v>119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8" t="s">
        <v>80</v>
      </c>
      <c r="BK373" s="226">
        <f>ROUND(I373*H373,2)</f>
        <v>0</v>
      </c>
      <c r="BL373" s="18" t="s">
        <v>126</v>
      </c>
      <c r="BM373" s="225" t="s">
        <v>414</v>
      </c>
    </row>
    <row r="374" s="2" customFormat="1">
      <c r="A374" s="39"/>
      <c r="B374" s="40"/>
      <c r="C374" s="41"/>
      <c r="D374" s="227" t="s">
        <v>127</v>
      </c>
      <c r="E374" s="41"/>
      <c r="F374" s="228" t="s">
        <v>413</v>
      </c>
      <c r="G374" s="41"/>
      <c r="H374" s="41"/>
      <c r="I374" s="229"/>
      <c r="J374" s="41"/>
      <c r="K374" s="41"/>
      <c r="L374" s="45"/>
      <c r="M374" s="230"/>
      <c r="N374" s="231"/>
      <c r="O374" s="92"/>
      <c r="P374" s="92"/>
      <c r="Q374" s="92"/>
      <c r="R374" s="92"/>
      <c r="S374" s="92"/>
      <c r="T374" s="92"/>
      <c r="U374" s="93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127</v>
      </c>
      <c r="AU374" s="18" t="s">
        <v>82</v>
      </c>
    </row>
    <row r="375" s="13" customFormat="1">
      <c r="A375" s="13"/>
      <c r="B375" s="234"/>
      <c r="C375" s="235"/>
      <c r="D375" s="227" t="s">
        <v>131</v>
      </c>
      <c r="E375" s="236" t="s">
        <v>1</v>
      </c>
      <c r="F375" s="237" t="s">
        <v>415</v>
      </c>
      <c r="G375" s="235"/>
      <c r="H375" s="238">
        <v>5.0750000000000002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2"/>
      <c r="U375" s="24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131</v>
      </c>
      <c r="AU375" s="244" t="s">
        <v>82</v>
      </c>
      <c r="AV375" s="13" t="s">
        <v>82</v>
      </c>
      <c r="AW375" s="13" t="s">
        <v>30</v>
      </c>
      <c r="AX375" s="13" t="s">
        <v>73</v>
      </c>
      <c r="AY375" s="244" t="s">
        <v>119</v>
      </c>
    </row>
    <row r="376" s="14" customFormat="1">
      <c r="A376" s="14"/>
      <c r="B376" s="245"/>
      <c r="C376" s="246"/>
      <c r="D376" s="227" t="s">
        <v>131</v>
      </c>
      <c r="E376" s="247" t="s">
        <v>1</v>
      </c>
      <c r="F376" s="248" t="s">
        <v>133</v>
      </c>
      <c r="G376" s="246"/>
      <c r="H376" s="249">
        <v>5.0750000000000002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3"/>
      <c r="U376" s="25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131</v>
      </c>
      <c r="AU376" s="255" t="s">
        <v>82</v>
      </c>
      <c r="AV376" s="14" t="s">
        <v>126</v>
      </c>
      <c r="AW376" s="14" t="s">
        <v>30</v>
      </c>
      <c r="AX376" s="14" t="s">
        <v>80</v>
      </c>
      <c r="AY376" s="255" t="s">
        <v>119</v>
      </c>
    </row>
    <row r="377" s="2" customFormat="1" ht="33" customHeight="1">
      <c r="A377" s="39"/>
      <c r="B377" s="40"/>
      <c r="C377" s="214" t="s">
        <v>292</v>
      </c>
      <c r="D377" s="214" t="s">
        <v>121</v>
      </c>
      <c r="E377" s="215" t="s">
        <v>416</v>
      </c>
      <c r="F377" s="216" t="s">
        <v>417</v>
      </c>
      <c r="G377" s="217" t="s">
        <v>326</v>
      </c>
      <c r="H377" s="218">
        <v>4</v>
      </c>
      <c r="I377" s="219"/>
      <c r="J377" s="220">
        <f>ROUND(I377*H377,2)</f>
        <v>0</v>
      </c>
      <c r="K377" s="216" t="s">
        <v>327</v>
      </c>
      <c r="L377" s="45"/>
      <c r="M377" s="221" t="s">
        <v>1</v>
      </c>
      <c r="N377" s="222" t="s">
        <v>38</v>
      </c>
      <c r="O377" s="92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3">
        <f>S377*H377</f>
        <v>0</v>
      </c>
      <c r="U377" s="224" t="s">
        <v>1</v>
      </c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5" t="s">
        <v>126</v>
      </c>
      <c r="AT377" s="225" t="s">
        <v>121</v>
      </c>
      <c r="AU377" s="225" t="s">
        <v>82</v>
      </c>
      <c r="AY377" s="18" t="s">
        <v>119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80</v>
      </c>
      <c r="BK377" s="226">
        <f>ROUND(I377*H377,2)</f>
        <v>0</v>
      </c>
      <c r="BL377" s="18" t="s">
        <v>126</v>
      </c>
      <c r="BM377" s="225" t="s">
        <v>418</v>
      </c>
    </row>
    <row r="378" s="2" customFormat="1">
      <c r="A378" s="39"/>
      <c r="B378" s="40"/>
      <c r="C378" s="41"/>
      <c r="D378" s="227" t="s">
        <v>127</v>
      </c>
      <c r="E378" s="41"/>
      <c r="F378" s="228" t="s">
        <v>419</v>
      </c>
      <c r="G378" s="41"/>
      <c r="H378" s="41"/>
      <c r="I378" s="229"/>
      <c r="J378" s="41"/>
      <c r="K378" s="41"/>
      <c r="L378" s="45"/>
      <c r="M378" s="230"/>
      <c r="N378" s="231"/>
      <c r="O378" s="92"/>
      <c r="P378" s="92"/>
      <c r="Q378" s="92"/>
      <c r="R378" s="92"/>
      <c r="S378" s="92"/>
      <c r="T378" s="92"/>
      <c r="U378" s="93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127</v>
      </c>
      <c r="AU378" s="18" t="s">
        <v>82</v>
      </c>
    </row>
    <row r="379" s="2" customFormat="1">
      <c r="A379" s="39"/>
      <c r="B379" s="40"/>
      <c r="C379" s="41"/>
      <c r="D379" s="232" t="s">
        <v>129</v>
      </c>
      <c r="E379" s="41"/>
      <c r="F379" s="233" t="s">
        <v>420</v>
      </c>
      <c r="G379" s="41"/>
      <c r="H379" s="41"/>
      <c r="I379" s="229"/>
      <c r="J379" s="41"/>
      <c r="K379" s="41"/>
      <c r="L379" s="45"/>
      <c r="M379" s="230"/>
      <c r="N379" s="231"/>
      <c r="O379" s="92"/>
      <c r="P379" s="92"/>
      <c r="Q379" s="92"/>
      <c r="R379" s="92"/>
      <c r="S379" s="92"/>
      <c r="T379" s="92"/>
      <c r="U379" s="93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129</v>
      </c>
      <c r="AU379" s="18" t="s">
        <v>82</v>
      </c>
    </row>
    <row r="380" s="2" customFormat="1" ht="21.75" customHeight="1">
      <c r="A380" s="39"/>
      <c r="B380" s="40"/>
      <c r="C380" s="277" t="s">
        <v>421</v>
      </c>
      <c r="D380" s="277" t="s">
        <v>251</v>
      </c>
      <c r="E380" s="278" t="s">
        <v>422</v>
      </c>
      <c r="F380" s="279" t="s">
        <v>423</v>
      </c>
      <c r="G380" s="280" t="s">
        <v>326</v>
      </c>
      <c r="H380" s="281">
        <v>1</v>
      </c>
      <c r="I380" s="282"/>
      <c r="J380" s="283">
        <f>ROUND(I380*H380,2)</f>
        <v>0</v>
      </c>
      <c r="K380" s="279" t="s">
        <v>125</v>
      </c>
      <c r="L380" s="284"/>
      <c r="M380" s="285" t="s">
        <v>1</v>
      </c>
      <c r="N380" s="286" t="s">
        <v>38</v>
      </c>
      <c r="O380" s="92"/>
      <c r="P380" s="223">
        <f>O380*H380</f>
        <v>0</v>
      </c>
      <c r="Q380" s="223">
        <v>0.00089999999999999998</v>
      </c>
      <c r="R380" s="223">
        <f>Q380*H380</f>
        <v>0.00089999999999999998</v>
      </c>
      <c r="S380" s="223">
        <v>0</v>
      </c>
      <c r="T380" s="223">
        <f>S380*H380</f>
        <v>0</v>
      </c>
      <c r="U380" s="224" t="s">
        <v>1</v>
      </c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5" t="s">
        <v>149</v>
      </c>
      <c r="AT380" s="225" t="s">
        <v>251</v>
      </c>
      <c r="AU380" s="225" t="s">
        <v>82</v>
      </c>
      <c r="AY380" s="18" t="s">
        <v>119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80</v>
      </c>
      <c r="BK380" s="226">
        <f>ROUND(I380*H380,2)</f>
        <v>0</v>
      </c>
      <c r="BL380" s="18" t="s">
        <v>126</v>
      </c>
      <c r="BM380" s="225" t="s">
        <v>424</v>
      </c>
    </row>
    <row r="381" s="2" customFormat="1">
      <c r="A381" s="39"/>
      <c r="B381" s="40"/>
      <c r="C381" s="41"/>
      <c r="D381" s="227" t="s">
        <v>127</v>
      </c>
      <c r="E381" s="41"/>
      <c r="F381" s="228" t="s">
        <v>423</v>
      </c>
      <c r="G381" s="41"/>
      <c r="H381" s="41"/>
      <c r="I381" s="229"/>
      <c r="J381" s="41"/>
      <c r="K381" s="41"/>
      <c r="L381" s="45"/>
      <c r="M381" s="230"/>
      <c r="N381" s="231"/>
      <c r="O381" s="92"/>
      <c r="P381" s="92"/>
      <c r="Q381" s="92"/>
      <c r="R381" s="92"/>
      <c r="S381" s="92"/>
      <c r="T381" s="92"/>
      <c r="U381" s="93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127</v>
      </c>
      <c r="AU381" s="18" t="s">
        <v>82</v>
      </c>
    </row>
    <row r="382" s="2" customFormat="1" ht="16.5" customHeight="1">
      <c r="A382" s="39"/>
      <c r="B382" s="40"/>
      <c r="C382" s="277" t="s">
        <v>299</v>
      </c>
      <c r="D382" s="277" t="s">
        <v>251</v>
      </c>
      <c r="E382" s="278" t="s">
        <v>425</v>
      </c>
      <c r="F382" s="279" t="s">
        <v>426</v>
      </c>
      <c r="G382" s="280" t="s">
        <v>326</v>
      </c>
      <c r="H382" s="281">
        <v>3</v>
      </c>
      <c r="I382" s="282"/>
      <c r="J382" s="283">
        <f>ROUND(I382*H382,2)</f>
        <v>0</v>
      </c>
      <c r="K382" s="279" t="s">
        <v>327</v>
      </c>
      <c r="L382" s="284"/>
      <c r="M382" s="285" t="s">
        <v>1</v>
      </c>
      <c r="N382" s="286" t="s">
        <v>38</v>
      </c>
      <c r="O382" s="92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3">
        <f>S382*H382</f>
        <v>0</v>
      </c>
      <c r="U382" s="224" t="s">
        <v>1</v>
      </c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5" t="s">
        <v>149</v>
      </c>
      <c r="AT382" s="225" t="s">
        <v>251</v>
      </c>
      <c r="AU382" s="225" t="s">
        <v>82</v>
      </c>
      <c r="AY382" s="18" t="s">
        <v>119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8" t="s">
        <v>80</v>
      </c>
      <c r="BK382" s="226">
        <f>ROUND(I382*H382,2)</f>
        <v>0</v>
      </c>
      <c r="BL382" s="18" t="s">
        <v>126</v>
      </c>
      <c r="BM382" s="225" t="s">
        <v>427</v>
      </c>
    </row>
    <row r="383" s="2" customFormat="1">
      <c r="A383" s="39"/>
      <c r="B383" s="40"/>
      <c r="C383" s="41"/>
      <c r="D383" s="227" t="s">
        <v>127</v>
      </c>
      <c r="E383" s="41"/>
      <c r="F383" s="228" t="s">
        <v>426</v>
      </c>
      <c r="G383" s="41"/>
      <c r="H383" s="41"/>
      <c r="I383" s="229"/>
      <c r="J383" s="41"/>
      <c r="K383" s="41"/>
      <c r="L383" s="45"/>
      <c r="M383" s="230"/>
      <c r="N383" s="231"/>
      <c r="O383" s="92"/>
      <c r="P383" s="92"/>
      <c r="Q383" s="92"/>
      <c r="R383" s="92"/>
      <c r="S383" s="92"/>
      <c r="T383" s="92"/>
      <c r="U383" s="93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127</v>
      </c>
      <c r="AU383" s="18" t="s">
        <v>82</v>
      </c>
    </row>
    <row r="384" s="2" customFormat="1" ht="33" customHeight="1">
      <c r="A384" s="39"/>
      <c r="B384" s="40"/>
      <c r="C384" s="214" t="s">
        <v>428</v>
      </c>
      <c r="D384" s="214" t="s">
        <v>121</v>
      </c>
      <c r="E384" s="215" t="s">
        <v>429</v>
      </c>
      <c r="F384" s="216" t="s">
        <v>430</v>
      </c>
      <c r="G384" s="217" t="s">
        <v>326</v>
      </c>
      <c r="H384" s="218">
        <v>8</v>
      </c>
      <c r="I384" s="219"/>
      <c r="J384" s="220">
        <f>ROUND(I384*H384,2)</f>
        <v>0</v>
      </c>
      <c r="K384" s="216" t="s">
        <v>327</v>
      </c>
      <c r="L384" s="45"/>
      <c r="M384" s="221" t="s">
        <v>1</v>
      </c>
      <c r="N384" s="222" t="s">
        <v>38</v>
      </c>
      <c r="O384" s="92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3">
        <f>S384*H384</f>
        <v>0</v>
      </c>
      <c r="U384" s="224" t="s">
        <v>1</v>
      </c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5" t="s">
        <v>126</v>
      </c>
      <c r="AT384" s="225" t="s">
        <v>121</v>
      </c>
      <c r="AU384" s="225" t="s">
        <v>82</v>
      </c>
      <c r="AY384" s="18" t="s">
        <v>119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8" t="s">
        <v>80</v>
      </c>
      <c r="BK384" s="226">
        <f>ROUND(I384*H384,2)</f>
        <v>0</v>
      </c>
      <c r="BL384" s="18" t="s">
        <v>126</v>
      </c>
      <c r="BM384" s="225" t="s">
        <v>431</v>
      </c>
    </row>
    <row r="385" s="2" customFormat="1">
      <c r="A385" s="39"/>
      <c r="B385" s="40"/>
      <c r="C385" s="41"/>
      <c r="D385" s="227" t="s">
        <v>127</v>
      </c>
      <c r="E385" s="41"/>
      <c r="F385" s="228" t="s">
        <v>432</v>
      </c>
      <c r="G385" s="41"/>
      <c r="H385" s="41"/>
      <c r="I385" s="229"/>
      <c r="J385" s="41"/>
      <c r="K385" s="41"/>
      <c r="L385" s="45"/>
      <c r="M385" s="230"/>
      <c r="N385" s="231"/>
      <c r="O385" s="92"/>
      <c r="P385" s="92"/>
      <c r="Q385" s="92"/>
      <c r="R385" s="92"/>
      <c r="S385" s="92"/>
      <c r="T385" s="92"/>
      <c r="U385" s="93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127</v>
      </c>
      <c r="AU385" s="18" t="s">
        <v>82</v>
      </c>
    </row>
    <row r="386" s="2" customFormat="1">
      <c r="A386" s="39"/>
      <c r="B386" s="40"/>
      <c r="C386" s="41"/>
      <c r="D386" s="232" t="s">
        <v>129</v>
      </c>
      <c r="E386" s="41"/>
      <c r="F386" s="233" t="s">
        <v>433</v>
      </c>
      <c r="G386" s="41"/>
      <c r="H386" s="41"/>
      <c r="I386" s="229"/>
      <c r="J386" s="41"/>
      <c r="K386" s="41"/>
      <c r="L386" s="45"/>
      <c r="M386" s="230"/>
      <c r="N386" s="231"/>
      <c r="O386" s="92"/>
      <c r="P386" s="92"/>
      <c r="Q386" s="92"/>
      <c r="R386" s="92"/>
      <c r="S386" s="92"/>
      <c r="T386" s="92"/>
      <c r="U386" s="93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129</v>
      </c>
      <c r="AU386" s="18" t="s">
        <v>82</v>
      </c>
    </row>
    <row r="387" s="2" customFormat="1" ht="16.5" customHeight="1">
      <c r="A387" s="39"/>
      <c r="B387" s="40"/>
      <c r="C387" s="277" t="s">
        <v>311</v>
      </c>
      <c r="D387" s="277" t="s">
        <v>251</v>
      </c>
      <c r="E387" s="278" t="s">
        <v>434</v>
      </c>
      <c r="F387" s="279" t="s">
        <v>435</v>
      </c>
      <c r="G387" s="280" t="s">
        <v>326</v>
      </c>
      <c r="H387" s="281">
        <v>1</v>
      </c>
      <c r="I387" s="282"/>
      <c r="J387" s="283">
        <f>ROUND(I387*H387,2)</f>
        <v>0</v>
      </c>
      <c r="K387" s="279" t="s">
        <v>327</v>
      </c>
      <c r="L387" s="284"/>
      <c r="M387" s="285" t="s">
        <v>1</v>
      </c>
      <c r="N387" s="286" t="s">
        <v>38</v>
      </c>
      <c r="O387" s="92"/>
      <c r="P387" s="223">
        <f>O387*H387</f>
        <v>0</v>
      </c>
      <c r="Q387" s="223">
        <v>0</v>
      </c>
      <c r="R387" s="223">
        <f>Q387*H387</f>
        <v>0</v>
      </c>
      <c r="S387" s="223">
        <v>0</v>
      </c>
      <c r="T387" s="223">
        <f>S387*H387</f>
        <v>0</v>
      </c>
      <c r="U387" s="224" t="s">
        <v>1</v>
      </c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5" t="s">
        <v>149</v>
      </c>
      <c r="AT387" s="225" t="s">
        <v>251</v>
      </c>
      <c r="AU387" s="225" t="s">
        <v>82</v>
      </c>
      <c r="AY387" s="18" t="s">
        <v>119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80</v>
      </c>
      <c r="BK387" s="226">
        <f>ROUND(I387*H387,2)</f>
        <v>0</v>
      </c>
      <c r="BL387" s="18" t="s">
        <v>126</v>
      </c>
      <c r="BM387" s="225" t="s">
        <v>436</v>
      </c>
    </row>
    <row r="388" s="2" customFormat="1">
      <c r="A388" s="39"/>
      <c r="B388" s="40"/>
      <c r="C388" s="41"/>
      <c r="D388" s="227" t="s">
        <v>127</v>
      </c>
      <c r="E388" s="41"/>
      <c r="F388" s="228" t="s">
        <v>435</v>
      </c>
      <c r="G388" s="41"/>
      <c r="H388" s="41"/>
      <c r="I388" s="229"/>
      <c r="J388" s="41"/>
      <c r="K388" s="41"/>
      <c r="L388" s="45"/>
      <c r="M388" s="230"/>
      <c r="N388" s="231"/>
      <c r="O388" s="92"/>
      <c r="P388" s="92"/>
      <c r="Q388" s="92"/>
      <c r="R388" s="92"/>
      <c r="S388" s="92"/>
      <c r="T388" s="92"/>
      <c r="U388" s="93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127</v>
      </c>
      <c r="AU388" s="18" t="s">
        <v>82</v>
      </c>
    </row>
    <row r="389" s="2" customFormat="1" ht="16.5" customHeight="1">
      <c r="A389" s="39"/>
      <c r="B389" s="40"/>
      <c r="C389" s="277" t="s">
        <v>437</v>
      </c>
      <c r="D389" s="277" t="s">
        <v>251</v>
      </c>
      <c r="E389" s="278" t="s">
        <v>438</v>
      </c>
      <c r="F389" s="279" t="s">
        <v>439</v>
      </c>
      <c r="G389" s="280" t="s">
        <v>326</v>
      </c>
      <c r="H389" s="281">
        <v>3</v>
      </c>
      <c r="I389" s="282"/>
      <c r="J389" s="283">
        <f>ROUND(I389*H389,2)</f>
        <v>0</v>
      </c>
      <c r="K389" s="279" t="s">
        <v>327</v>
      </c>
      <c r="L389" s="284"/>
      <c r="M389" s="285" t="s">
        <v>1</v>
      </c>
      <c r="N389" s="286" t="s">
        <v>38</v>
      </c>
      <c r="O389" s="92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3">
        <f>S389*H389</f>
        <v>0</v>
      </c>
      <c r="U389" s="224" t="s">
        <v>1</v>
      </c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5" t="s">
        <v>149</v>
      </c>
      <c r="AT389" s="225" t="s">
        <v>251</v>
      </c>
      <c r="AU389" s="225" t="s">
        <v>82</v>
      </c>
      <c r="AY389" s="18" t="s">
        <v>119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8" t="s">
        <v>80</v>
      </c>
      <c r="BK389" s="226">
        <f>ROUND(I389*H389,2)</f>
        <v>0</v>
      </c>
      <c r="BL389" s="18" t="s">
        <v>126</v>
      </c>
      <c r="BM389" s="225" t="s">
        <v>440</v>
      </c>
    </row>
    <row r="390" s="2" customFormat="1">
      <c r="A390" s="39"/>
      <c r="B390" s="40"/>
      <c r="C390" s="41"/>
      <c r="D390" s="227" t="s">
        <v>127</v>
      </c>
      <c r="E390" s="41"/>
      <c r="F390" s="228" t="s">
        <v>439</v>
      </c>
      <c r="G390" s="41"/>
      <c r="H390" s="41"/>
      <c r="I390" s="229"/>
      <c r="J390" s="41"/>
      <c r="K390" s="41"/>
      <c r="L390" s="45"/>
      <c r="M390" s="230"/>
      <c r="N390" s="231"/>
      <c r="O390" s="92"/>
      <c r="P390" s="92"/>
      <c r="Q390" s="92"/>
      <c r="R390" s="92"/>
      <c r="S390" s="92"/>
      <c r="T390" s="92"/>
      <c r="U390" s="93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127</v>
      </c>
      <c r="AU390" s="18" t="s">
        <v>82</v>
      </c>
    </row>
    <row r="391" s="2" customFormat="1" ht="21.75" customHeight="1">
      <c r="A391" s="39"/>
      <c r="B391" s="40"/>
      <c r="C391" s="277" t="s">
        <v>318</v>
      </c>
      <c r="D391" s="277" t="s">
        <v>251</v>
      </c>
      <c r="E391" s="278" t="s">
        <v>441</v>
      </c>
      <c r="F391" s="279" t="s">
        <v>442</v>
      </c>
      <c r="G391" s="280" t="s">
        <v>326</v>
      </c>
      <c r="H391" s="281">
        <v>5</v>
      </c>
      <c r="I391" s="282"/>
      <c r="J391" s="283">
        <f>ROUND(I391*H391,2)</f>
        <v>0</v>
      </c>
      <c r="K391" s="279" t="s">
        <v>125</v>
      </c>
      <c r="L391" s="284"/>
      <c r="M391" s="285" t="s">
        <v>1</v>
      </c>
      <c r="N391" s="286" t="s">
        <v>38</v>
      </c>
      <c r="O391" s="92"/>
      <c r="P391" s="223">
        <f>O391*H391</f>
        <v>0</v>
      </c>
      <c r="Q391" s="223">
        <v>0.0018</v>
      </c>
      <c r="R391" s="223">
        <f>Q391*H391</f>
        <v>0.0089999999999999993</v>
      </c>
      <c r="S391" s="223">
        <v>0</v>
      </c>
      <c r="T391" s="223">
        <f>S391*H391</f>
        <v>0</v>
      </c>
      <c r="U391" s="224" t="s">
        <v>1</v>
      </c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149</v>
      </c>
      <c r="AT391" s="225" t="s">
        <v>251</v>
      </c>
      <c r="AU391" s="225" t="s">
        <v>82</v>
      </c>
      <c r="AY391" s="18" t="s">
        <v>119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80</v>
      </c>
      <c r="BK391" s="226">
        <f>ROUND(I391*H391,2)</f>
        <v>0</v>
      </c>
      <c r="BL391" s="18" t="s">
        <v>126</v>
      </c>
      <c r="BM391" s="225" t="s">
        <v>443</v>
      </c>
    </row>
    <row r="392" s="2" customFormat="1">
      <c r="A392" s="39"/>
      <c r="B392" s="40"/>
      <c r="C392" s="41"/>
      <c r="D392" s="227" t="s">
        <v>127</v>
      </c>
      <c r="E392" s="41"/>
      <c r="F392" s="228" t="s">
        <v>442</v>
      </c>
      <c r="G392" s="41"/>
      <c r="H392" s="41"/>
      <c r="I392" s="229"/>
      <c r="J392" s="41"/>
      <c r="K392" s="41"/>
      <c r="L392" s="45"/>
      <c r="M392" s="230"/>
      <c r="N392" s="231"/>
      <c r="O392" s="92"/>
      <c r="P392" s="92"/>
      <c r="Q392" s="92"/>
      <c r="R392" s="92"/>
      <c r="S392" s="92"/>
      <c r="T392" s="92"/>
      <c r="U392" s="93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127</v>
      </c>
      <c r="AU392" s="18" t="s">
        <v>82</v>
      </c>
    </row>
    <row r="393" s="2" customFormat="1" ht="33" customHeight="1">
      <c r="A393" s="39"/>
      <c r="B393" s="40"/>
      <c r="C393" s="214" t="s">
        <v>444</v>
      </c>
      <c r="D393" s="214" t="s">
        <v>121</v>
      </c>
      <c r="E393" s="215" t="s">
        <v>445</v>
      </c>
      <c r="F393" s="216" t="s">
        <v>446</v>
      </c>
      <c r="G393" s="217" t="s">
        <v>326</v>
      </c>
      <c r="H393" s="218">
        <v>3</v>
      </c>
      <c r="I393" s="219"/>
      <c r="J393" s="220">
        <f>ROUND(I393*H393,2)</f>
        <v>0</v>
      </c>
      <c r="K393" s="216" t="s">
        <v>327</v>
      </c>
      <c r="L393" s="45"/>
      <c r="M393" s="221" t="s">
        <v>1</v>
      </c>
      <c r="N393" s="222" t="s">
        <v>38</v>
      </c>
      <c r="O393" s="92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3">
        <f>S393*H393</f>
        <v>0</v>
      </c>
      <c r="U393" s="224" t="s">
        <v>1</v>
      </c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5" t="s">
        <v>126</v>
      </c>
      <c r="AT393" s="225" t="s">
        <v>121</v>
      </c>
      <c r="AU393" s="225" t="s">
        <v>82</v>
      </c>
      <c r="AY393" s="18" t="s">
        <v>119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8" t="s">
        <v>80</v>
      </c>
      <c r="BK393" s="226">
        <f>ROUND(I393*H393,2)</f>
        <v>0</v>
      </c>
      <c r="BL393" s="18" t="s">
        <v>126</v>
      </c>
      <c r="BM393" s="225" t="s">
        <v>447</v>
      </c>
    </row>
    <row r="394" s="2" customFormat="1">
      <c r="A394" s="39"/>
      <c r="B394" s="40"/>
      <c r="C394" s="41"/>
      <c r="D394" s="227" t="s">
        <v>127</v>
      </c>
      <c r="E394" s="41"/>
      <c r="F394" s="228" t="s">
        <v>448</v>
      </c>
      <c r="G394" s="41"/>
      <c r="H394" s="41"/>
      <c r="I394" s="229"/>
      <c r="J394" s="41"/>
      <c r="K394" s="41"/>
      <c r="L394" s="45"/>
      <c r="M394" s="230"/>
      <c r="N394" s="231"/>
      <c r="O394" s="92"/>
      <c r="P394" s="92"/>
      <c r="Q394" s="92"/>
      <c r="R394" s="92"/>
      <c r="S394" s="92"/>
      <c r="T394" s="92"/>
      <c r="U394" s="93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127</v>
      </c>
      <c r="AU394" s="18" t="s">
        <v>82</v>
      </c>
    </row>
    <row r="395" s="2" customFormat="1">
      <c r="A395" s="39"/>
      <c r="B395" s="40"/>
      <c r="C395" s="41"/>
      <c r="D395" s="232" t="s">
        <v>129</v>
      </c>
      <c r="E395" s="41"/>
      <c r="F395" s="233" t="s">
        <v>449</v>
      </c>
      <c r="G395" s="41"/>
      <c r="H395" s="41"/>
      <c r="I395" s="229"/>
      <c r="J395" s="41"/>
      <c r="K395" s="41"/>
      <c r="L395" s="45"/>
      <c r="M395" s="230"/>
      <c r="N395" s="231"/>
      <c r="O395" s="92"/>
      <c r="P395" s="92"/>
      <c r="Q395" s="92"/>
      <c r="R395" s="92"/>
      <c r="S395" s="92"/>
      <c r="T395" s="92"/>
      <c r="U395" s="93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129</v>
      </c>
      <c r="AU395" s="18" t="s">
        <v>82</v>
      </c>
    </row>
    <row r="396" s="2" customFormat="1" ht="16.5" customHeight="1">
      <c r="A396" s="39"/>
      <c r="B396" s="40"/>
      <c r="C396" s="277" t="s">
        <v>328</v>
      </c>
      <c r="D396" s="277" t="s">
        <v>251</v>
      </c>
      <c r="E396" s="278" t="s">
        <v>450</v>
      </c>
      <c r="F396" s="279" t="s">
        <v>451</v>
      </c>
      <c r="G396" s="280" t="s">
        <v>326</v>
      </c>
      <c r="H396" s="281">
        <v>3</v>
      </c>
      <c r="I396" s="282"/>
      <c r="J396" s="283">
        <f>ROUND(I396*H396,2)</f>
        <v>0</v>
      </c>
      <c r="K396" s="279" t="s">
        <v>327</v>
      </c>
      <c r="L396" s="284"/>
      <c r="M396" s="285" t="s">
        <v>1</v>
      </c>
      <c r="N396" s="286" t="s">
        <v>38</v>
      </c>
      <c r="O396" s="92"/>
      <c r="P396" s="223">
        <f>O396*H396</f>
        <v>0</v>
      </c>
      <c r="Q396" s="223">
        <v>0</v>
      </c>
      <c r="R396" s="223">
        <f>Q396*H396</f>
        <v>0</v>
      </c>
      <c r="S396" s="223">
        <v>0</v>
      </c>
      <c r="T396" s="223">
        <f>S396*H396</f>
        <v>0</v>
      </c>
      <c r="U396" s="224" t="s">
        <v>1</v>
      </c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5" t="s">
        <v>149</v>
      </c>
      <c r="AT396" s="225" t="s">
        <v>251</v>
      </c>
      <c r="AU396" s="225" t="s">
        <v>82</v>
      </c>
      <c r="AY396" s="18" t="s">
        <v>119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8" t="s">
        <v>80</v>
      </c>
      <c r="BK396" s="226">
        <f>ROUND(I396*H396,2)</f>
        <v>0</v>
      </c>
      <c r="BL396" s="18" t="s">
        <v>126</v>
      </c>
      <c r="BM396" s="225" t="s">
        <v>452</v>
      </c>
    </row>
    <row r="397" s="2" customFormat="1">
      <c r="A397" s="39"/>
      <c r="B397" s="40"/>
      <c r="C397" s="41"/>
      <c r="D397" s="227" t="s">
        <v>127</v>
      </c>
      <c r="E397" s="41"/>
      <c r="F397" s="228" t="s">
        <v>451</v>
      </c>
      <c r="G397" s="41"/>
      <c r="H397" s="41"/>
      <c r="I397" s="229"/>
      <c r="J397" s="41"/>
      <c r="K397" s="41"/>
      <c r="L397" s="45"/>
      <c r="M397" s="230"/>
      <c r="N397" s="231"/>
      <c r="O397" s="92"/>
      <c r="P397" s="92"/>
      <c r="Q397" s="92"/>
      <c r="R397" s="92"/>
      <c r="S397" s="92"/>
      <c r="T397" s="92"/>
      <c r="U397" s="93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127</v>
      </c>
      <c r="AU397" s="18" t="s">
        <v>82</v>
      </c>
    </row>
    <row r="398" s="2" customFormat="1" ht="16.5" customHeight="1">
      <c r="A398" s="39"/>
      <c r="B398" s="40"/>
      <c r="C398" s="214" t="s">
        <v>453</v>
      </c>
      <c r="D398" s="214" t="s">
        <v>121</v>
      </c>
      <c r="E398" s="215" t="s">
        <v>454</v>
      </c>
      <c r="F398" s="216" t="s">
        <v>455</v>
      </c>
      <c r="G398" s="217" t="s">
        <v>326</v>
      </c>
      <c r="H398" s="218">
        <v>1</v>
      </c>
      <c r="I398" s="219"/>
      <c r="J398" s="220">
        <f>ROUND(I398*H398,2)</f>
        <v>0</v>
      </c>
      <c r="K398" s="216" t="s">
        <v>327</v>
      </c>
      <c r="L398" s="45"/>
      <c r="M398" s="221" t="s">
        <v>1</v>
      </c>
      <c r="N398" s="222" t="s">
        <v>38</v>
      </c>
      <c r="O398" s="92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3">
        <f>S398*H398</f>
        <v>0</v>
      </c>
      <c r="U398" s="224" t="s">
        <v>1</v>
      </c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5" t="s">
        <v>126</v>
      </c>
      <c r="AT398" s="225" t="s">
        <v>121</v>
      </c>
      <c r="AU398" s="225" t="s">
        <v>82</v>
      </c>
      <c r="AY398" s="18" t="s">
        <v>119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80</v>
      </c>
      <c r="BK398" s="226">
        <f>ROUND(I398*H398,2)</f>
        <v>0</v>
      </c>
      <c r="BL398" s="18" t="s">
        <v>126</v>
      </c>
      <c r="BM398" s="225" t="s">
        <v>456</v>
      </c>
    </row>
    <row r="399" s="2" customFormat="1">
      <c r="A399" s="39"/>
      <c r="B399" s="40"/>
      <c r="C399" s="41"/>
      <c r="D399" s="227" t="s">
        <v>127</v>
      </c>
      <c r="E399" s="41"/>
      <c r="F399" s="228" t="s">
        <v>457</v>
      </c>
      <c r="G399" s="41"/>
      <c r="H399" s="41"/>
      <c r="I399" s="229"/>
      <c r="J399" s="41"/>
      <c r="K399" s="41"/>
      <c r="L399" s="45"/>
      <c r="M399" s="230"/>
      <c r="N399" s="231"/>
      <c r="O399" s="92"/>
      <c r="P399" s="92"/>
      <c r="Q399" s="92"/>
      <c r="R399" s="92"/>
      <c r="S399" s="92"/>
      <c r="T399" s="92"/>
      <c r="U399" s="93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127</v>
      </c>
      <c r="AU399" s="18" t="s">
        <v>82</v>
      </c>
    </row>
    <row r="400" s="2" customFormat="1">
      <c r="A400" s="39"/>
      <c r="B400" s="40"/>
      <c r="C400" s="41"/>
      <c r="D400" s="232" t="s">
        <v>129</v>
      </c>
      <c r="E400" s="41"/>
      <c r="F400" s="233" t="s">
        <v>458</v>
      </c>
      <c r="G400" s="41"/>
      <c r="H400" s="41"/>
      <c r="I400" s="229"/>
      <c r="J400" s="41"/>
      <c r="K400" s="41"/>
      <c r="L400" s="45"/>
      <c r="M400" s="230"/>
      <c r="N400" s="231"/>
      <c r="O400" s="92"/>
      <c r="P400" s="92"/>
      <c r="Q400" s="92"/>
      <c r="R400" s="92"/>
      <c r="S400" s="92"/>
      <c r="T400" s="92"/>
      <c r="U400" s="93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129</v>
      </c>
      <c r="AU400" s="18" t="s">
        <v>82</v>
      </c>
    </row>
    <row r="401" s="2" customFormat="1" ht="21.75" customHeight="1">
      <c r="A401" s="39"/>
      <c r="B401" s="40"/>
      <c r="C401" s="277" t="s">
        <v>334</v>
      </c>
      <c r="D401" s="277" t="s">
        <v>251</v>
      </c>
      <c r="E401" s="278" t="s">
        <v>459</v>
      </c>
      <c r="F401" s="279" t="s">
        <v>460</v>
      </c>
      <c r="G401" s="280" t="s">
        <v>326</v>
      </c>
      <c r="H401" s="281">
        <v>1</v>
      </c>
      <c r="I401" s="282"/>
      <c r="J401" s="283">
        <f>ROUND(I401*H401,2)</f>
        <v>0</v>
      </c>
      <c r="K401" s="279" t="s">
        <v>125</v>
      </c>
      <c r="L401" s="284"/>
      <c r="M401" s="285" t="s">
        <v>1</v>
      </c>
      <c r="N401" s="286" t="s">
        <v>38</v>
      </c>
      <c r="O401" s="92"/>
      <c r="P401" s="223">
        <f>O401*H401</f>
        <v>0</v>
      </c>
      <c r="Q401" s="223">
        <v>0.00062</v>
      </c>
      <c r="R401" s="223">
        <f>Q401*H401</f>
        <v>0.00062</v>
      </c>
      <c r="S401" s="223">
        <v>0</v>
      </c>
      <c r="T401" s="223">
        <f>S401*H401</f>
        <v>0</v>
      </c>
      <c r="U401" s="224" t="s">
        <v>1</v>
      </c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5" t="s">
        <v>149</v>
      </c>
      <c r="AT401" s="225" t="s">
        <v>251</v>
      </c>
      <c r="AU401" s="225" t="s">
        <v>82</v>
      </c>
      <c r="AY401" s="18" t="s">
        <v>119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8" t="s">
        <v>80</v>
      </c>
      <c r="BK401" s="226">
        <f>ROUND(I401*H401,2)</f>
        <v>0</v>
      </c>
      <c r="BL401" s="18" t="s">
        <v>126</v>
      </c>
      <c r="BM401" s="225" t="s">
        <v>461</v>
      </c>
    </row>
    <row r="402" s="2" customFormat="1">
      <c r="A402" s="39"/>
      <c r="B402" s="40"/>
      <c r="C402" s="41"/>
      <c r="D402" s="227" t="s">
        <v>127</v>
      </c>
      <c r="E402" s="41"/>
      <c r="F402" s="228" t="s">
        <v>460</v>
      </c>
      <c r="G402" s="41"/>
      <c r="H402" s="41"/>
      <c r="I402" s="229"/>
      <c r="J402" s="41"/>
      <c r="K402" s="41"/>
      <c r="L402" s="45"/>
      <c r="M402" s="230"/>
      <c r="N402" s="231"/>
      <c r="O402" s="92"/>
      <c r="P402" s="92"/>
      <c r="Q402" s="92"/>
      <c r="R402" s="92"/>
      <c r="S402" s="92"/>
      <c r="T402" s="92"/>
      <c r="U402" s="93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127</v>
      </c>
      <c r="AU402" s="18" t="s">
        <v>82</v>
      </c>
    </row>
    <row r="403" s="15" customFormat="1">
      <c r="A403" s="15"/>
      <c r="B403" s="256"/>
      <c r="C403" s="257"/>
      <c r="D403" s="227" t="s">
        <v>131</v>
      </c>
      <c r="E403" s="258" t="s">
        <v>1</v>
      </c>
      <c r="F403" s="259" t="s">
        <v>462</v>
      </c>
      <c r="G403" s="257"/>
      <c r="H403" s="258" t="s">
        <v>1</v>
      </c>
      <c r="I403" s="260"/>
      <c r="J403" s="257"/>
      <c r="K403" s="257"/>
      <c r="L403" s="261"/>
      <c r="M403" s="262"/>
      <c r="N403" s="263"/>
      <c r="O403" s="263"/>
      <c r="P403" s="263"/>
      <c r="Q403" s="263"/>
      <c r="R403" s="263"/>
      <c r="S403" s="263"/>
      <c r="T403" s="263"/>
      <c r="U403" s="264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5" t="s">
        <v>131</v>
      </c>
      <c r="AU403" s="265" t="s">
        <v>82</v>
      </c>
      <c r="AV403" s="15" t="s">
        <v>80</v>
      </c>
      <c r="AW403" s="15" t="s">
        <v>30</v>
      </c>
      <c r="AX403" s="15" t="s">
        <v>73</v>
      </c>
      <c r="AY403" s="265" t="s">
        <v>119</v>
      </c>
    </row>
    <row r="404" s="13" customFormat="1">
      <c r="A404" s="13"/>
      <c r="B404" s="234"/>
      <c r="C404" s="235"/>
      <c r="D404" s="227" t="s">
        <v>131</v>
      </c>
      <c r="E404" s="236" t="s">
        <v>1</v>
      </c>
      <c r="F404" s="237" t="s">
        <v>80</v>
      </c>
      <c r="G404" s="235"/>
      <c r="H404" s="238">
        <v>1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2"/>
      <c r="U404" s="24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131</v>
      </c>
      <c r="AU404" s="244" t="s">
        <v>82</v>
      </c>
      <c r="AV404" s="13" t="s">
        <v>82</v>
      </c>
      <c r="AW404" s="13" t="s">
        <v>30</v>
      </c>
      <c r="AX404" s="13" t="s">
        <v>73</v>
      </c>
      <c r="AY404" s="244" t="s">
        <v>119</v>
      </c>
    </row>
    <row r="405" s="14" customFormat="1">
      <c r="A405" s="14"/>
      <c r="B405" s="245"/>
      <c r="C405" s="246"/>
      <c r="D405" s="227" t="s">
        <v>131</v>
      </c>
      <c r="E405" s="247" t="s">
        <v>1</v>
      </c>
      <c r="F405" s="248" t="s">
        <v>133</v>
      </c>
      <c r="G405" s="246"/>
      <c r="H405" s="249">
        <v>1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3"/>
      <c r="U405" s="25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131</v>
      </c>
      <c r="AU405" s="255" t="s">
        <v>82</v>
      </c>
      <c r="AV405" s="14" t="s">
        <v>126</v>
      </c>
      <c r="AW405" s="14" t="s">
        <v>30</v>
      </c>
      <c r="AX405" s="14" t="s">
        <v>80</v>
      </c>
      <c r="AY405" s="255" t="s">
        <v>119</v>
      </c>
    </row>
    <row r="406" s="2" customFormat="1" ht="33" customHeight="1">
      <c r="A406" s="39"/>
      <c r="B406" s="40"/>
      <c r="C406" s="214" t="s">
        <v>463</v>
      </c>
      <c r="D406" s="214" t="s">
        <v>121</v>
      </c>
      <c r="E406" s="215" t="s">
        <v>464</v>
      </c>
      <c r="F406" s="216" t="s">
        <v>465</v>
      </c>
      <c r="G406" s="217" t="s">
        <v>326</v>
      </c>
      <c r="H406" s="218">
        <v>1</v>
      </c>
      <c r="I406" s="219"/>
      <c r="J406" s="220">
        <f>ROUND(I406*H406,2)</f>
        <v>0</v>
      </c>
      <c r="K406" s="216" t="s">
        <v>327</v>
      </c>
      <c r="L406" s="45"/>
      <c r="M406" s="221" t="s">
        <v>1</v>
      </c>
      <c r="N406" s="222" t="s">
        <v>38</v>
      </c>
      <c r="O406" s="92"/>
      <c r="P406" s="223">
        <f>O406*H406</f>
        <v>0</v>
      </c>
      <c r="Q406" s="223">
        <v>0</v>
      </c>
      <c r="R406" s="223">
        <f>Q406*H406</f>
        <v>0</v>
      </c>
      <c r="S406" s="223">
        <v>0</v>
      </c>
      <c r="T406" s="223">
        <f>S406*H406</f>
        <v>0</v>
      </c>
      <c r="U406" s="224" t="s">
        <v>1</v>
      </c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5" t="s">
        <v>126</v>
      </c>
      <c r="AT406" s="225" t="s">
        <v>121</v>
      </c>
      <c r="AU406" s="225" t="s">
        <v>82</v>
      </c>
      <c r="AY406" s="18" t="s">
        <v>119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8" t="s">
        <v>80</v>
      </c>
      <c r="BK406" s="226">
        <f>ROUND(I406*H406,2)</f>
        <v>0</v>
      </c>
      <c r="BL406" s="18" t="s">
        <v>126</v>
      </c>
      <c r="BM406" s="225" t="s">
        <v>466</v>
      </c>
    </row>
    <row r="407" s="2" customFormat="1">
      <c r="A407" s="39"/>
      <c r="B407" s="40"/>
      <c r="C407" s="41"/>
      <c r="D407" s="227" t="s">
        <v>127</v>
      </c>
      <c r="E407" s="41"/>
      <c r="F407" s="228" t="s">
        <v>467</v>
      </c>
      <c r="G407" s="41"/>
      <c r="H407" s="41"/>
      <c r="I407" s="229"/>
      <c r="J407" s="41"/>
      <c r="K407" s="41"/>
      <c r="L407" s="45"/>
      <c r="M407" s="230"/>
      <c r="N407" s="231"/>
      <c r="O407" s="92"/>
      <c r="P407" s="92"/>
      <c r="Q407" s="92"/>
      <c r="R407" s="92"/>
      <c r="S407" s="92"/>
      <c r="T407" s="92"/>
      <c r="U407" s="93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127</v>
      </c>
      <c r="AU407" s="18" t="s">
        <v>82</v>
      </c>
    </row>
    <row r="408" s="2" customFormat="1">
      <c r="A408" s="39"/>
      <c r="B408" s="40"/>
      <c r="C408" s="41"/>
      <c r="D408" s="232" t="s">
        <v>129</v>
      </c>
      <c r="E408" s="41"/>
      <c r="F408" s="233" t="s">
        <v>468</v>
      </c>
      <c r="G408" s="41"/>
      <c r="H408" s="41"/>
      <c r="I408" s="229"/>
      <c r="J408" s="41"/>
      <c r="K408" s="41"/>
      <c r="L408" s="45"/>
      <c r="M408" s="230"/>
      <c r="N408" s="231"/>
      <c r="O408" s="92"/>
      <c r="P408" s="92"/>
      <c r="Q408" s="92"/>
      <c r="R408" s="92"/>
      <c r="S408" s="92"/>
      <c r="T408" s="92"/>
      <c r="U408" s="93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129</v>
      </c>
      <c r="AU408" s="18" t="s">
        <v>82</v>
      </c>
    </row>
    <row r="409" s="2" customFormat="1" ht="16.5" customHeight="1">
      <c r="A409" s="39"/>
      <c r="B409" s="40"/>
      <c r="C409" s="277" t="s">
        <v>338</v>
      </c>
      <c r="D409" s="277" t="s">
        <v>251</v>
      </c>
      <c r="E409" s="278" t="s">
        <v>469</v>
      </c>
      <c r="F409" s="279" t="s">
        <v>470</v>
      </c>
      <c r="G409" s="280" t="s">
        <v>326</v>
      </c>
      <c r="H409" s="281">
        <v>1</v>
      </c>
      <c r="I409" s="282"/>
      <c r="J409" s="283">
        <f>ROUND(I409*H409,2)</f>
        <v>0</v>
      </c>
      <c r="K409" s="279" t="s">
        <v>327</v>
      </c>
      <c r="L409" s="284"/>
      <c r="M409" s="285" t="s">
        <v>1</v>
      </c>
      <c r="N409" s="286" t="s">
        <v>38</v>
      </c>
      <c r="O409" s="92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3">
        <f>S409*H409</f>
        <v>0</v>
      </c>
      <c r="U409" s="224" t="s">
        <v>1</v>
      </c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5" t="s">
        <v>149</v>
      </c>
      <c r="AT409" s="225" t="s">
        <v>251</v>
      </c>
      <c r="AU409" s="225" t="s">
        <v>82</v>
      </c>
      <c r="AY409" s="18" t="s">
        <v>119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8" t="s">
        <v>80</v>
      </c>
      <c r="BK409" s="226">
        <f>ROUND(I409*H409,2)</f>
        <v>0</v>
      </c>
      <c r="BL409" s="18" t="s">
        <v>126</v>
      </c>
      <c r="BM409" s="225" t="s">
        <v>471</v>
      </c>
    </row>
    <row r="410" s="2" customFormat="1">
      <c r="A410" s="39"/>
      <c r="B410" s="40"/>
      <c r="C410" s="41"/>
      <c r="D410" s="227" t="s">
        <v>127</v>
      </c>
      <c r="E410" s="41"/>
      <c r="F410" s="228" t="s">
        <v>470</v>
      </c>
      <c r="G410" s="41"/>
      <c r="H410" s="41"/>
      <c r="I410" s="229"/>
      <c r="J410" s="41"/>
      <c r="K410" s="41"/>
      <c r="L410" s="45"/>
      <c r="M410" s="230"/>
      <c r="N410" s="231"/>
      <c r="O410" s="92"/>
      <c r="P410" s="92"/>
      <c r="Q410" s="92"/>
      <c r="R410" s="92"/>
      <c r="S410" s="92"/>
      <c r="T410" s="92"/>
      <c r="U410" s="93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127</v>
      </c>
      <c r="AU410" s="18" t="s">
        <v>82</v>
      </c>
    </row>
    <row r="411" s="2" customFormat="1" ht="24.15" customHeight="1">
      <c r="A411" s="39"/>
      <c r="B411" s="40"/>
      <c r="C411" s="214" t="s">
        <v>472</v>
      </c>
      <c r="D411" s="214" t="s">
        <v>121</v>
      </c>
      <c r="E411" s="215" t="s">
        <v>473</v>
      </c>
      <c r="F411" s="216" t="s">
        <v>474</v>
      </c>
      <c r="G411" s="217" t="s">
        <v>164</v>
      </c>
      <c r="H411" s="218">
        <v>2.8159999999999998</v>
      </c>
      <c r="I411" s="219"/>
      <c r="J411" s="220">
        <f>ROUND(I411*H411,2)</f>
        <v>0</v>
      </c>
      <c r="K411" s="216" t="s">
        <v>125</v>
      </c>
      <c r="L411" s="45"/>
      <c r="M411" s="221" t="s">
        <v>1</v>
      </c>
      <c r="N411" s="222" t="s">
        <v>38</v>
      </c>
      <c r="O411" s="92"/>
      <c r="P411" s="223">
        <f>O411*H411</f>
        <v>0</v>
      </c>
      <c r="Q411" s="223">
        <v>0</v>
      </c>
      <c r="R411" s="223">
        <f>Q411*H411</f>
        <v>0</v>
      </c>
      <c r="S411" s="223">
        <v>1.5600000000000001</v>
      </c>
      <c r="T411" s="223">
        <f>S411*H411</f>
        <v>4.3929599999999995</v>
      </c>
      <c r="U411" s="224" t="s">
        <v>1</v>
      </c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5" t="s">
        <v>126</v>
      </c>
      <c r="AT411" s="225" t="s">
        <v>121</v>
      </c>
      <c r="AU411" s="225" t="s">
        <v>82</v>
      </c>
      <c r="AY411" s="18" t="s">
        <v>119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8" t="s">
        <v>80</v>
      </c>
      <c r="BK411" s="226">
        <f>ROUND(I411*H411,2)</f>
        <v>0</v>
      </c>
      <c r="BL411" s="18" t="s">
        <v>126</v>
      </c>
      <c r="BM411" s="225" t="s">
        <v>475</v>
      </c>
    </row>
    <row r="412" s="2" customFormat="1">
      <c r="A412" s="39"/>
      <c r="B412" s="40"/>
      <c r="C412" s="41"/>
      <c r="D412" s="227" t="s">
        <v>127</v>
      </c>
      <c r="E412" s="41"/>
      <c r="F412" s="228" t="s">
        <v>476</v>
      </c>
      <c r="G412" s="41"/>
      <c r="H412" s="41"/>
      <c r="I412" s="229"/>
      <c r="J412" s="41"/>
      <c r="K412" s="41"/>
      <c r="L412" s="45"/>
      <c r="M412" s="230"/>
      <c r="N412" s="231"/>
      <c r="O412" s="92"/>
      <c r="P412" s="92"/>
      <c r="Q412" s="92"/>
      <c r="R412" s="92"/>
      <c r="S412" s="92"/>
      <c r="T412" s="92"/>
      <c r="U412" s="93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127</v>
      </c>
      <c r="AU412" s="18" t="s">
        <v>82</v>
      </c>
    </row>
    <row r="413" s="2" customFormat="1">
      <c r="A413" s="39"/>
      <c r="B413" s="40"/>
      <c r="C413" s="41"/>
      <c r="D413" s="232" t="s">
        <v>129</v>
      </c>
      <c r="E413" s="41"/>
      <c r="F413" s="233" t="s">
        <v>477</v>
      </c>
      <c r="G413" s="41"/>
      <c r="H413" s="41"/>
      <c r="I413" s="229"/>
      <c r="J413" s="41"/>
      <c r="K413" s="41"/>
      <c r="L413" s="45"/>
      <c r="M413" s="230"/>
      <c r="N413" s="231"/>
      <c r="O413" s="92"/>
      <c r="P413" s="92"/>
      <c r="Q413" s="92"/>
      <c r="R413" s="92"/>
      <c r="S413" s="92"/>
      <c r="T413" s="92"/>
      <c r="U413" s="93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129</v>
      </c>
      <c r="AU413" s="18" t="s">
        <v>82</v>
      </c>
    </row>
    <row r="414" s="15" customFormat="1">
      <c r="A414" s="15"/>
      <c r="B414" s="256"/>
      <c r="C414" s="257"/>
      <c r="D414" s="227" t="s">
        <v>131</v>
      </c>
      <c r="E414" s="258" t="s">
        <v>1</v>
      </c>
      <c r="F414" s="259" t="s">
        <v>478</v>
      </c>
      <c r="G414" s="257"/>
      <c r="H414" s="258" t="s">
        <v>1</v>
      </c>
      <c r="I414" s="260"/>
      <c r="J414" s="257"/>
      <c r="K414" s="257"/>
      <c r="L414" s="261"/>
      <c r="M414" s="262"/>
      <c r="N414" s="263"/>
      <c r="O414" s="263"/>
      <c r="P414" s="263"/>
      <c r="Q414" s="263"/>
      <c r="R414" s="263"/>
      <c r="S414" s="263"/>
      <c r="T414" s="263"/>
      <c r="U414" s="264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5" t="s">
        <v>131</v>
      </c>
      <c r="AU414" s="265" t="s">
        <v>82</v>
      </c>
      <c r="AV414" s="15" t="s">
        <v>80</v>
      </c>
      <c r="AW414" s="15" t="s">
        <v>30</v>
      </c>
      <c r="AX414" s="15" t="s">
        <v>73</v>
      </c>
      <c r="AY414" s="265" t="s">
        <v>119</v>
      </c>
    </row>
    <row r="415" s="13" customFormat="1">
      <c r="A415" s="13"/>
      <c r="B415" s="234"/>
      <c r="C415" s="235"/>
      <c r="D415" s="227" t="s">
        <v>131</v>
      </c>
      <c r="E415" s="236" t="s">
        <v>1</v>
      </c>
      <c r="F415" s="237" t="s">
        <v>479</v>
      </c>
      <c r="G415" s="235"/>
      <c r="H415" s="238">
        <v>2.8159999999999998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2"/>
      <c r="U415" s="24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131</v>
      </c>
      <c r="AU415" s="244" t="s">
        <v>82</v>
      </c>
      <c r="AV415" s="13" t="s">
        <v>82</v>
      </c>
      <c r="AW415" s="13" t="s">
        <v>30</v>
      </c>
      <c r="AX415" s="13" t="s">
        <v>73</v>
      </c>
      <c r="AY415" s="244" t="s">
        <v>119</v>
      </c>
    </row>
    <row r="416" s="14" customFormat="1">
      <c r="A416" s="14"/>
      <c r="B416" s="245"/>
      <c r="C416" s="246"/>
      <c r="D416" s="227" t="s">
        <v>131</v>
      </c>
      <c r="E416" s="247" t="s">
        <v>1</v>
      </c>
      <c r="F416" s="248" t="s">
        <v>133</v>
      </c>
      <c r="G416" s="246"/>
      <c r="H416" s="249">
        <v>2.8159999999999998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3"/>
      <c r="U416" s="25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131</v>
      </c>
      <c r="AU416" s="255" t="s">
        <v>82</v>
      </c>
      <c r="AV416" s="14" t="s">
        <v>126</v>
      </c>
      <c r="AW416" s="14" t="s">
        <v>30</v>
      </c>
      <c r="AX416" s="14" t="s">
        <v>80</v>
      </c>
      <c r="AY416" s="255" t="s">
        <v>119</v>
      </c>
    </row>
    <row r="417" s="2" customFormat="1" ht="24.15" customHeight="1">
      <c r="A417" s="39"/>
      <c r="B417" s="40"/>
      <c r="C417" s="214" t="s">
        <v>356</v>
      </c>
      <c r="D417" s="214" t="s">
        <v>121</v>
      </c>
      <c r="E417" s="215" t="s">
        <v>480</v>
      </c>
      <c r="F417" s="216" t="s">
        <v>481</v>
      </c>
      <c r="G417" s="217" t="s">
        <v>164</v>
      </c>
      <c r="H417" s="218">
        <v>4.3959999999999999</v>
      </c>
      <c r="I417" s="219"/>
      <c r="J417" s="220">
        <f>ROUND(I417*H417,2)</f>
        <v>0</v>
      </c>
      <c r="K417" s="216" t="s">
        <v>125</v>
      </c>
      <c r="L417" s="45"/>
      <c r="M417" s="221" t="s">
        <v>1</v>
      </c>
      <c r="N417" s="222" t="s">
        <v>38</v>
      </c>
      <c r="O417" s="92"/>
      <c r="P417" s="223">
        <f>O417*H417</f>
        <v>0</v>
      </c>
      <c r="Q417" s="223">
        <v>0</v>
      </c>
      <c r="R417" s="223">
        <f>Q417*H417</f>
        <v>0</v>
      </c>
      <c r="S417" s="223">
        <v>0.35999999999999999</v>
      </c>
      <c r="T417" s="223">
        <f>S417*H417</f>
        <v>1.58256</v>
      </c>
      <c r="U417" s="224" t="s">
        <v>1</v>
      </c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5" t="s">
        <v>126</v>
      </c>
      <c r="AT417" s="225" t="s">
        <v>121</v>
      </c>
      <c r="AU417" s="225" t="s">
        <v>82</v>
      </c>
      <c r="AY417" s="18" t="s">
        <v>119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80</v>
      </c>
      <c r="BK417" s="226">
        <f>ROUND(I417*H417,2)</f>
        <v>0</v>
      </c>
      <c r="BL417" s="18" t="s">
        <v>126</v>
      </c>
      <c r="BM417" s="225" t="s">
        <v>482</v>
      </c>
    </row>
    <row r="418" s="2" customFormat="1">
      <c r="A418" s="39"/>
      <c r="B418" s="40"/>
      <c r="C418" s="41"/>
      <c r="D418" s="227" t="s">
        <v>127</v>
      </c>
      <c r="E418" s="41"/>
      <c r="F418" s="228" t="s">
        <v>483</v>
      </c>
      <c r="G418" s="41"/>
      <c r="H418" s="41"/>
      <c r="I418" s="229"/>
      <c r="J418" s="41"/>
      <c r="K418" s="41"/>
      <c r="L418" s="45"/>
      <c r="M418" s="230"/>
      <c r="N418" s="231"/>
      <c r="O418" s="92"/>
      <c r="P418" s="92"/>
      <c r="Q418" s="92"/>
      <c r="R418" s="92"/>
      <c r="S418" s="92"/>
      <c r="T418" s="92"/>
      <c r="U418" s="93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127</v>
      </c>
      <c r="AU418" s="18" t="s">
        <v>82</v>
      </c>
    </row>
    <row r="419" s="2" customFormat="1">
      <c r="A419" s="39"/>
      <c r="B419" s="40"/>
      <c r="C419" s="41"/>
      <c r="D419" s="232" t="s">
        <v>129</v>
      </c>
      <c r="E419" s="41"/>
      <c r="F419" s="233" t="s">
        <v>484</v>
      </c>
      <c r="G419" s="41"/>
      <c r="H419" s="41"/>
      <c r="I419" s="229"/>
      <c r="J419" s="41"/>
      <c r="K419" s="41"/>
      <c r="L419" s="45"/>
      <c r="M419" s="230"/>
      <c r="N419" s="231"/>
      <c r="O419" s="92"/>
      <c r="P419" s="92"/>
      <c r="Q419" s="92"/>
      <c r="R419" s="92"/>
      <c r="S419" s="92"/>
      <c r="T419" s="92"/>
      <c r="U419" s="93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129</v>
      </c>
      <c r="AU419" s="18" t="s">
        <v>82</v>
      </c>
    </row>
    <row r="420" s="15" customFormat="1">
      <c r="A420" s="15"/>
      <c r="B420" s="256"/>
      <c r="C420" s="257"/>
      <c r="D420" s="227" t="s">
        <v>131</v>
      </c>
      <c r="E420" s="258" t="s">
        <v>1</v>
      </c>
      <c r="F420" s="259" t="s">
        <v>485</v>
      </c>
      <c r="G420" s="257"/>
      <c r="H420" s="258" t="s">
        <v>1</v>
      </c>
      <c r="I420" s="260"/>
      <c r="J420" s="257"/>
      <c r="K420" s="257"/>
      <c r="L420" s="261"/>
      <c r="M420" s="262"/>
      <c r="N420" s="263"/>
      <c r="O420" s="263"/>
      <c r="P420" s="263"/>
      <c r="Q420" s="263"/>
      <c r="R420" s="263"/>
      <c r="S420" s="263"/>
      <c r="T420" s="263"/>
      <c r="U420" s="264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5" t="s">
        <v>131</v>
      </c>
      <c r="AU420" s="265" t="s">
        <v>82</v>
      </c>
      <c r="AV420" s="15" t="s">
        <v>80</v>
      </c>
      <c r="AW420" s="15" t="s">
        <v>30</v>
      </c>
      <c r="AX420" s="15" t="s">
        <v>73</v>
      </c>
      <c r="AY420" s="265" t="s">
        <v>119</v>
      </c>
    </row>
    <row r="421" s="13" customFormat="1">
      <c r="A421" s="13"/>
      <c r="B421" s="234"/>
      <c r="C421" s="235"/>
      <c r="D421" s="227" t="s">
        <v>131</v>
      </c>
      <c r="E421" s="236" t="s">
        <v>1</v>
      </c>
      <c r="F421" s="237" t="s">
        <v>486</v>
      </c>
      <c r="G421" s="235"/>
      <c r="H421" s="238">
        <v>4.3959999999999999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2"/>
      <c r="U421" s="24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131</v>
      </c>
      <c r="AU421" s="244" t="s">
        <v>82</v>
      </c>
      <c r="AV421" s="13" t="s">
        <v>82</v>
      </c>
      <c r="AW421" s="13" t="s">
        <v>30</v>
      </c>
      <c r="AX421" s="13" t="s">
        <v>73</v>
      </c>
      <c r="AY421" s="244" t="s">
        <v>119</v>
      </c>
    </row>
    <row r="422" s="14" customFormat="1">
      <c r="A422" s="14"/>
      <c r="B422" s="245"/>
      <c r="C422" s="246"/>
      <c r="D422" s="227" t="s">
        <v>131</v>
      </c>
      <c r="E422" s="247" t="s">
        <v>1</v>
      </c>
      <c r="F422" s="248" t="s">
        <v>133</v>
      </c>
      <c r="G422" s="246"/>
      <c r="H422" s="249">
        <v>4.3959999999999999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3"/>
      <c r="U422" s="25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131</v>
      </c>
      <c r="AU422" s="255" t="s">
        <v>82</v>
      </c>
      <c r="AV422" s="14" t="s">
        <v>126</v>
      </c>
      <c r="AW422" s="14" t="s">
        <v>30</v>
      </c>
      <c r="AX422" s="14" t="s">
        <v>80</v>
      </c>
      <c r="AY422" s="255" t="s">
        <v>119</v>
      </c>
    </row>
    <row r="423" s="2" customFormat="1" ht="24.15" customHeight="1">
      <c r="A423" s="39"/>
      <c r="B423" s="40"/>
      <c r="C423" s="214" t="s">
        <v>487</v>
      </c>
      <c r="D423" s="214" t="s">
        <v>121</v>
      </c>
      <c r="E423" s="215" t="s">
        <v>488</v>
      </c>
      <c r="F423" s="216" t="s">
        <v>489</v>
      </c>
      <c r="G423" s="217" t="s">
        <v>490</v>
      </c>
      <c r="H423" s="218">
        <v>4</v>
      </c>
      <c r="I423" s="219"/>
      <c r="J423" s="220">
        <f>ROUND(I423*H423,2)</f>
        <v>0</v>
      </c>
      <c r="K423" s="216" t="s">
        <v>125</v>
      </c>
      <c r="L423" s="45"/>
      <c r="M423" s="221" t="s">
        <v>1</v>
      </c>
      <c r="N423" s="222" t="s">
        <v>38</v>
      </c>
      <c r="O423" s="92"/>
      <c r="P423" s="223">
        <f>O423*H423</f>
        <v>0</v>
      </c>
      <c r="Q423" s="223">
        <v>0.0003102</v>
      </c>
      <c r="R423" s="223">
        <f>Q423*H423</f>
        <v>0.0012408</v>
      </c>
      <c r="S423" s="223">
        <v>0</v>
      </c>
      <c r="T423" s="223">
        <f>S423*H423</f>
        <v>0</v>
      </c>
      <c r="U423" s="224" t="s">
        <v>1</v>
      </c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5" t="s">
        <v>126</v>
      </c>
      <c r="AT423" s="225" t="s">
        <v>121</v>
      </c>
      <c r="AU423" s="225" t="s">
        <v>82</v>
      </c>
      <c r="AY423" s="18" t="s">
        <v>119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8" t="s">
        <v>80</v>
      </c>
      <c r="BK423" s="226">
        <f>ROUND(I423*H423,2)</f>
        <v>0</v>
      </c>
      <c r="BL423" s="18" t="s">
        <v>126</v>
      </c>
      <c r="BM423" s="225" t="s">
        <v>491</v>
      </c>
    </row>
    <row r="424" s="2" customFormat="1">
      <c r="A424" s="39"/>
      <c r="B424" s="40"/>
      <c r="C424" s="41"/>
      <c r="D424" s="227" t="s">
        <v>127</v>
      </c>
      <c r="E424" s="41"/>
      <c r="F424" s="228" t="s">
        <v>492</v>
      </c>
      <c r="G424" s="41"/>
      <c r="H424" s="41"/>
      <c r="I424" s="229"/>
      <c r="J424" s="41"/>
      <c r="K424" s="41"/>
      <c r="L424" s="45"/>
      <c r="M424" s="230"/>
      <c r="N424" s="231"/>
      <c r="O424" s="92"/>
      <c r="P424" s="92"/>
      <c r="Q424" s="92"/>
      <c r="R424" s="92"/>
      <c r="S424" s="92"/>
      <c r="T424" s="92"/>
      <c r="U424" s="93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127</v>
      </c>
      <c r="AU424" s="18" t="s">
        <v>82</v>
      </c>
    </row>
    <row r="425" s="2" customFormat="1">
      <c r="A425" s="39"/>
      <c r="B425" s="40"/>
      <c r="C425" s="41"/>
      <c r="D425" s="232" t="s">
        <v>129</v>
      </c>
      <c r="E425" s="41"/>
      <c r="F425" s="233" t="s">
        <v>493</v>
      </c>
      <c r="G425" s="41"/>
      <c r="H425" s="41"/>
      <c r="I425" s="229"/>
      <c r="J425" s="41"/>
      <c r="K425" s="41"/>
      <c r="L425" s="45"/>
      <c r="M425" s="230"/>
      <c r="N425" s="231"/>
      <c r="O425" s="92"/>
      <c r="P425" s="92"/>
      <c r="Q425" s="92"/>
      <c r="R425" s="92"/>
      <c r="S425" s="92"/>
      <c r="T425" s="92"/>
      <c r="U425" s="93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129</v>
      </c>
      <c r="AU425" s="18" t="s">
        <v>82</v>
      </c>
    </row>
    <row r="426" s="2" customFormat="1" ht="24.15" customHeight="1">
      <c r="A426" s="39"/>
      <c r="B426" s="40"/>
      <c r="C426" s="214" t="s">
        <v>366</v>
      </c>
      <c r="D426" s="214" t="s">
        <v>121</v>
      </c>
      <c r="E426" s="215" t="s">
        <v>494</v>
      </c>
      <c r="F426" s="216" t="s">
        <v>495</v>
      </c>
      <c r="G426" s="217" t="s">
        <v>490</v>
      </c>
      <c r="H426" s="218">
        <v>4</v>
      </c>
      <c r="I426" s="219"/>
      <c r="J426" s="220">
        <f>ROUND(I426*H426,2)</f>
        <v>0</v>
      </c>
      <c r="K426" s="216" t="s">
        <v>125</v>
      </c>
      <c r="L426" s="45"/>
      <c r="M426" s="221" t="s">
        <v>1</v>
      </c>
      <c r="N426" s="222" t="s">
        <v>38</v>
      </c>
      <c r="O426" s="92"/>
      <c r="P426" s="223">
        <f>O426*H426</f>
        <v>0</v>
      </c>
      <c r="Q426" s="223">
        <v>0.00122342</v>
      </c>
      <c r="R426" s="223">
        <f>Q426*H426</f>
        <v>0.0048936800000000001</v>
      </c>
      <c r="S426" s="223">
        <v>0</v>
      </c>
      <c r="T426" s="223">
        <f>S426*H426</f>
        <v>0</v>
      </c>
      <c r="U426" s="224" t="s">
        <v>1</v>
      </c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5" t="s">
        <v>126</v>
      </c>
      <c r="AT426" s="225" t="s">
        <v>121</v>
      </c>
      <c r="AU426" s="225" t="s">
        <v>82</v>
      </c>
      <c r="AY426" s="18" t="s">
        <v>119</v>
      </c>
      <c r="BE426" s="226">
        <f>IF(N426="základní",J426,0)</f>
        <v>0</v>
      </c>
      <c r="BF426" s="226">
        <f>IF(N426="snížená",J426,0)</f>
        <v>0</v>
      </c>
      <c r="BG426" s="226">
        <f>IF(N426="zákl. přenesená",J426,0)</f>
        <v>0</v>
      </c>
      <c r="BH426" s="226">
        <f>IF(N426="sníž. přenesená",J426,0)</f>
        <v>0</v>
      </c>
      <c r="BI426" s="226">
        <f>IF(N426="nulová",J426,0)</f>
        <v>0</v>
      </c>
      <c r="BJ426" s="18" t="s">
        <v>80</v>
      </c>
      <c r="BK426" s="226">
        <f>ROUND(I426*H426,2)</f>
        <v>0</v>
      </c>
      <c r="BL426" s="18" t="s">
        <v>126</v>
      </c>
      <c r="BM426" s="225" t="s">
        <v>496</v>
      </c>
    </row>
    <row r="427" s="2" customFormat="1">
      <c r="A427" s="39"/>
      <c r="B427" s="40"/>
      <c r="C427" s="41"/>
      <c r="D427" s="227" t="s">
        <v>127</v>
      </c>
      <c r="E427" s="41"/>
      <c r="F427" s="228" t="s">
        <v>497</v>
      </c>
      <c r="G427" s="41"/>
      <c r="H427" s="41"/>
      <c r="I427" s="229"/>
      <c r="J427" s="41"/>
      <c r="K427" s="41"/>
      <c r="L427" s="45"/>
      <c r="M427" s="230"/>
      <c r="N427" s="231"/>
      <c r="O427" s="92"/>
      <c r="P427" s="92"/>
      <c r="Q427" s="92"/>
      <c r="R427" s="92"/>
      <c r="S427" s="92"/>
      <c r="T427" s="92"/>
      <c r="U427" s="93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127</v>
      </c>
      <c r="AU427" s="18" t="s">
        <v>82</v>
      </c>
    </row>
    <row r="428" s="2" customFormat="1">
      <c r="A428" s="39"/>
      <c r="B428" s="40"/>
      <c r="C428" s="41"/>
      <c r="D428" s="232" t="s">
        <v>129</v>
      </c>
      <c r="E428" s="41"/>
      <c r="F428" s="233" t="s">
        <v>498</v>
      </c>
      <c r="G428" s="41"/>
      <c r="H428" s="41"/>
      <c r="I428" s="229"/>
      <c r="J428" s="41"/>
      <c r="K428" s="41"/>
      <c r="L428" s="45"/>
      <c r="M428" s="230"/>
      <c r="N428" s="231"/>
      <c r="O428" s="92"/>
      <c r="P428" s="92"/>
      <c r="Q428" s="92"/>
      <c r="R428" s="92"/>
      <c r="S428" s="92"/>
      <c r="T428" s="92"/>
      <c r="U428" s="93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129</v>
      </c>
      <c r="AU428" s="18" t="s">
        <v>82</v>
      </c>
    </row>
    <row r="429" s="2" customFormat="1" ht="24.15" customHeight="1">
      <c r="A429" s="39"/>
      <c r="B429" s="40"/>
      <c r="C429" s="214" t="s">
        <v>303</v>
      </c>
      <c r="D429" s="214" t="s">
        <v>121</v>
      </c>
      <c r="E429" s="215" t="s">
        <v>499</v>
      </c>
      <c r="F429" s="216" t="s">
        <v>500</v>
      </c>
      <c r="G429" s="217" t="s">
        <v>326</v>
      </c>
      <c r="H429" s="218">
        <v>1</v>
      </c>
      <c r="I429" s="219"/>
      <c r="J429" s="220">
        <f>ROUND(I429*H429,2)</f>
        <v>0</v>
      </c>
      <c r="K429" s="216" t="s">
        <v>125</v>
      </c>
      <c r="L429" s="45"/>
      <c r="M429" s="221" t="s">
        <v>1</v>
      </c>
      <c r="N429" s="222" t="s">
        <v>38</v>
      </c>
      <c r="O429" s="92"/>
      <c r="P429" s="223">
        <f>O429*H429</f>
        <v>0</v>
      </c>
      <c r="Q429" s="223">
        <v>0.010186000000000001</v>
      </c>
      <c r="R429" s="223">
        <f>Q429*H429</f>
        <v>0.010186000000000001</v>
      </c>
      <c r="S429" s="223">
        <v>0</v>
      </c>
      <c r="T429" s="223">
        <f>S429*H429</f>
        <v>0</v>
      </c>
      <c r="U429" s="224" t="s">
        <v>1</v>
      </c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5" t="s">
        <v>126</v>
      </c>
      <c r="AT429" s="225" t="s">
        <v>121</v>
      </c>
      <c r="AU429" s="225" t="s">
        <v>82</v>
      </c>
      <c r="AY429" s="18" t="s">
        <v>119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8" t="s">
        <v>80</v>
      </c>
      <c r="BK429" s="226">
        <f>ROUND(I429*H429,2)</f>
        <v>0</v>
      </c>
      <c r="BL429" s="18" t="s">
        <v>126</v>
      </c>
      <c r="BM429" s="225" t="s">
        <v>501</v>
      </c>
    </row>
    <row r="430" s="2" customFormat="1">
      <c r="A430" s="39"/>
      <c r="B430" s="40"/>
      <c r="C430" s="41"/>
      <c r="D430" s="227" t="s">
        <v>127</v>
      </c>
      <c r="E430" s="41"/>
      <c r="F430" s="228" t="s">
        <v>500</v>
      </c>
      <c r="G430" s="41"/>
      <c r="H430" s="41"/>
      <c r="I430" s="229"/>
      <c r="J430" s="41"/>
      <c r="K430" s="41"/>
      <c r="L430" s="45"/>
      <c r="M430" s="230"/>
      <c r="N430" s="231"/>
      <c r="O430" s="92"/>
      <c r="P430" s="92"/>
      <c r="Q430" s="92"/>
      <c r="R430" s="92"/>
      <c r="S430" s="92"/>
      <c r="T430" s="92"/>
      <c r="U430" s="93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127</v>
      </c>
      <c r="AU430" s="18" t="s">
        <v>82</v>
      </c>
    </row>
    <row r="431" s="2" customFormat="1">
      <c r="A431" s="39"/>
      <c r="B431" s="40"/>
      <c r="C431" s="41"/>
      <c r="D431" s="232" t="s">
        <v>129</v>
      </c>
      <c r="E431" s="41"/>
      <c r="F431" s="233" t="s">
        <v>502</v>
      </c>
      <c r="G431" s="41"/>
      <c r="H431" s="41"/>
      <c r="I431" s="229"/>
      <c r="J431" s="41"/>
      <c r="K431" s="41"/>
      <c r="L431" s="45"/>
      <c r="M431" s="230"/>
      <c r="N431" s="231"/>
      <c r="O431" s="92"/>
      <c r="P431" s="92"/>
      <c r="Q431" s="92"/>
      <c r="R431" s="92"/>
      <c r="S431" s="92"/>
      <c r="T431" s="92"/>
      <c r="U431" s="93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129</v>
      </c>
      <c r="AU431" s="18" t="s">
        <v>82</v>
      </c>
    </row>
    <row r="432" s="15" customFormat="1">
      <c r="A432" s="15"/>
      <c r="B432" s="256"/>
      <c r="C432" s="257"/>
      <c r="D432" s="227" t="s">
        <v>131</v>
      </c>
      <c r="E432" s="258" t="s">
        <v>1</v>
      </c>
      <c r="F432" s="259" t="s">
        <v>503</v>
      </c>
      <c r="G432" s="257"/>
      <c r="H432" s="258" t="s">
        <v>1</v>
      </c>
      <c r="I432" s="260"/>
      <c r="J432" s="257"/>
      <c r="K432" s="257"/>
      <c r="L432" s="261"/>
      <c r="M432" s="262"/>
      <c r="N432" s="263"/>
      <c r="O432" s="263"/>
      <c r="P432" s="263"/>
      <c r="Q432" s="263"/>
      <c r="R432" s="263"/>
      <c r="S432" s="263"/>
      <c r="T432" s="263"/>
      <c r="U432" s="264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5" t="s">
        <v>131</v>
      </c>
      <c r="AU432" s="265" t="s">
        <v>82</v>
      </c>
      <c r="AV432" s="15" t="s">
        <v>80</v>
      </c>
      <c r="AW432" s="15" t="s">
        <v>30</v>
      </c>
      <c r="AX432" s="15" t="s">
        <v>73</v>
      </c>
      <c r="AY432" s="265" t="s">
        <v>119</v>
      </c>
    </row>
    <row r="433" s="13" customFormat="1">
      <c r="A433" s="13"/>
      <c r="B433" s="234"/>
      <c r="C433" s="235"/>
      <c r="D433" s="227" t="s">
        <v>131</v>
      </c>
      <c r="E433" s="236" t="s">
        <v>1</v>
      </c>
      <c r="F433" s="237" t="s">
        <v>80</v>
      </c>
      <c r="G433" s="235"/>
      <c r="H433" s="238">
        <v>1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2"/>
      <c r="U433" s="24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131</v>
      </c>
      <c r="AU433" s="244" t="s">
        <v>82</v>
      </c>
      <c r="AV433" s="13" t="s">
        <v>82</v>
      </c>
      <c r="AW433" s="13" t="s">
        <v>30</v>
      </c>
      <c r="AX433" s="13" t="s">
        <v>73</v>
      </c>
      <c r="AY433" s="244" t="s">
        <v>119</v>
      </c>
    </row>
    <row r="434" s="14" customFormat="1">
      <c r="A434" s="14"/>
      <c r="B434" s="245"/>
      <c r="C434" s="246"/>
      <c r="D434" s="227" t="s">
        <v>131</v>
      </c>
      <c r="E434" s="247" t="s">
        <v>1</v>
      </c>
      <c r="F434" s="248" t="s">
        <v>133</v>
      </c>
      <c r="G434" s="246"/>
      <c r="H434" s="249">
        <v>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3"/>
      <c r="U434" s="25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131</v>
      </c>
      <c r="AU434" s="255" t="s">
        <v>82</v>
      </c>
      <c r="AV434" s="14" t="s">
        <v>126</v>
      </c>
      <c r="AW434" s="14" t="s">
        <v>30</v>
      </c>
      <c r="AX434" s="14" t="s">
        <v>80</v>
      </c>
      <c r="AY434" s="255" t="s">
        <v>119</v>
      </c>
    </row>
    <row r="435" s="2" customFormat="1" ht="21.75" customHeight="1">
      <c r="A435" s="39"/>
      <c r="B435" s="40"/>
      <c r="C435" s="277" t="s">
        <v>369</v>
      </c>
      <c r="D435" s="277" t="s">
        <v>251</v>
      </c>
      <c r="E435" s="278" t="s">
        <v>504</v>
      </c>
      <c r="F435" s="279" t="s">
        <v>505</v>
      </c>
      <c r="G435" s="280" t="s">
        <v>326</v>
      </c>
      <c r="H435" s="281">
        <v>1</v>
      </c>
      <c r="I435" s="282"/>
      <c r="J435" s="283">
        <f>ROUND(I435*H435,2)</f>
        <v>0</v>
      </c>
      <c r="K435" s="279" t="s">
        <v>327</v>
      </c>
      <c r="L435" s="284"/>
      <c r="M435" s="285" t="s">
        <v>1</v>
      </c>
      <c r="N435" s="286" t="s">
        <v>38</v>
      </c>
      <c r="O435" s="92"/>
      <c r="P435" s="223">
        <f>O435*H435</f>
        <v>0</v>
      </c>
      <c r="Q435" s="223">
        <v>0</v>
      </c>
      <c r="R435" s="223">
        <f>Q435*H435</f>
        <v>0</v>
      </c>
      <c r="S435" s="223">
        <v>0</v>
      </c>
      <c r="T435" s="223">
        <f>S435*H435</f>
        <v>0</v>
      </c>
      <c r="U435" s="224" t="s">
        <v>1</v>
      </c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5" t="s">
        <v>149</v>
      </c>
      <c r="AT435" s="225" t="s">
        <v>251</v>
      </c>
      <c r="AU435" s="225" t="s">
        <v>82</v>
      </c>
      <c r="AY435" s="18" t="s">
        <v>119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8" t="s">
        <v>80</v>
      </c>
      <c r="BK435" s="226">
        <f>ROUND(I435*H435,2)</f>
        <v>0</v>
      </c>
      <c r="BL435" s="18" t="s">
        <v>126</v>
      </c>
      <c r="BM435" s="225" t="s">
        <v>506</v>
      </c>
    </row>
    <row r="436" s="2" customFormat="1">
      <c r="A436" s="39"/>
      <c r="B436" s="40"/>
      <c r="C436" s="41"/>
      <c r="D436" s="227" t="s">
        <v>127</v>
      </c>
      <c r="E436" s="41"/>
      <c r="F436" s="228" t="s">
        <v>505</v>
      </c>
      <c r="G436" s="41"/>
      <c r="H436" s="41"/>
      <c r="I436" s="229"/>
      <c r="J436" s="41"/>
      <c r="K436" s="41"/>
      <c r="L436" s="45"/>
      <c r="M436" s="230"/>
      <c r="N436" s="231"/>
      <c r="O436" s="92"/>
      <c r="P436" s="92"/>
      <c r="Q436" s="92"/>
      <c r="R436" s="92"/>
      <c r="S436" s="92"/>
      <c r="T436" s="92"/>
      <c r="U436" s="93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127</v>
      </c>
      <c r="AU436" s="18" t="s">
        <v>82</v>
      </c>
    </row>
    <row r="437" s="2" customFormat="1" ht="24.15" customHeight="1">
      <c r="A437" s="39"/>
      <c r="B437" s="40"/>
      <c r="C437" s="214" t="s">
        <v>507</v>
      </c>
      <c r="D437" s="214" t="s">
        <v>121</v>
      </c>
      <c r="E437" s="215" t="s">
        <v>508</v>
      </c>
      <c r="F437" s="216" t="s">
        <v>509</v>
      </c>
      <c r="G437" s="217" t="s">
        <v>326</v>
      </c>
      <c r="H437" s="218">
        <v>3</v>
      </c>
      <c r="I437" s="219"/>
      <c r="J437" s="220">
        <f>ROUND(I437*H437,2)</f>
        <v>0</v>
      </c>
      <c r="K437" s="216" t="s">
        <v>125</v>
      </c>
      <c r="L437" s="45"/>
      <c r="M437" s="221" t="s">
        <v>1</v>
      </c>
      <c r="N437" s="222" t="s">
        <v>38</v>
      </c>
      <c r="O437" s="92"/>
      <c r="P437" s="223">
        <f>O437*H437</f>
        <v>0</v>
      </c>
      <c r="Q437" s="223">
        <v>0.01248</v>
      </c>
      <c r="R437" s="223">
        <f>Q437*H437</f>
        <v>0.037440000000000001</v>
      </c>
      <c r="S437" s="223">
        <v>0</v>
      </c>
      <c r="T437" s="223">
        <f>S437*H437</f>
        <v>0</v>
      </c>
      <c r="U437" s="224" t="s">
        <v>1</v>
      </c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5" t="s">
        <v>126</v>
      </c>
      <c r="AT437" s="225" t="s">
        <v>121</v>
      </c>
      <c r="AU437" s="225" t="s">
        <v>82</v>
      </c>
      <c r="AY437" s="18" t="s">
        <v>119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8" t="s">
        <v>80</v>
      </c>
      <c r="BK437" s="226">
        <f>ROUND(I437*H437,2)</f>
        <v>0</v>
      </c>
      <c r="BL437" s="18" t="s">
        <v>126</v>
      </c>
      <c r="BM437" s="225" t="s">
        <v>510</v>
      </c>
    </row>
    <row r="438" s="2" customFormat="1">
      <c r="A438" s="39"/>
      <c r="B438" s="40"/>
      <c r="C438" s="41"/>
      <c r="D438" s="227" t="s">
        <v>127</v>
      </c>
      <c r="E438" s="41"/>
      <c r="F438" s="228" t="s">
        <v>509</v>
      </c>
      <c r="G438" s="41"/>
      <c r="H438" s="41"/>
      <c r="I438" s="229"/>
      <c r="J438" s="41"/>
      <c r="K438" s="41"/>
      <c r="L438" s="45"/>
      <c r="M438" s="230"/>
      <c r="N438" s="231"/>
      <c r="O438" s="92"/>
      <c r="P438" s="92"/>
      <c r="Q438" s="92"/>
      <c r="R438" s="92"/>
      <c r="S438" s="92"/>
      <c r="T438" s="92"/>
      <c r="U438" s="93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127</v>
      </c>
      <c r="AU438" s="18" t="s">
        <v>82</v>
      </c>
    </row>
    <row r="439" s="2" customFormat="1">
      <c r="A439" s="39"/>
      <c r="B439" s="40"/>
      <c r="C439" s="41"/>
      <c r="D439" s="232" t="s">
        <v>129</v>
      </c>
      <c r="E439" s="41"/>
      <c r="F439" s="233" t="s">
        <v>511</v>
      </c>
      <c r="G439" s="41"/>
      <c r="H439" s="41"/>
      <c r="I439" s="229"/>
      <c r="J439" s="41"/>
      <c r="K439" s="41"/>
      <c r="L439" s="45"/>
      <c r="M439" s="230"/>
      <c r="N439" s="231"/>
      <c r="O439" s="92"/>
      <c r="P439" s="92"/>
      <c r="Q439" s="92"/>
      <c r="R439" s="92"/>
      <c r="S439" s="92"/>
      <c r="T439" s="92"/>
      <c r="U439" s="93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129</v>
      </c>
      <c r="AU439" s="18" t="s">
        <v>82</v>
      </c>
    </row>
    <row r="440" s="2" customFormat="1" ht="24.15" customHeight="1">
      <c r="A440" s="39"/>
      <c r="B440" s="40"/>
      <c r="C440" s="277" t="s">
        <v>373</v>
      </c>
      <c r="D440" s="277" t="s">
        <v>251</v>
      </c>
      <c r="E440" s="278" t="s">
        <v>512</v>
      </c>
      <c r="F440" s="279" t="s">
        <v>513</v>
      </c>
      <c r="G440" s="280" t="s">
        <v>326</v>
      </c>
      <c r="H440" s="281">
        <v>3</v>
      </c>
      <c r="I440" s="282"/>
      <c r="J440" s="283">
        <f>ROUND(I440*H440,2)</f>
        <v>0</v>
      </c>
      <c r="K440" s="279" t="s">
        <v>327</v>
      </c>
      <c r="L440" s="284"/>
      <c r="M440" s="285" t="s">
        <v>1</v>
      </c>
      <c r="N440" s="286" t="s">
        <v>38</v>
      </c>
      <c r="O440" s="92"/>
      <c r="P440" s="223">
        <f>O440*H440</f>
        <v>0</v>
      </c>
      <c r="Q440" s="223">
        <v>0</v>
      </c>
      <c r="R440" s="223">
        <f>Q440*H440</f>
        <v>0</v>
      </c>
      <c r="S440" s="223">
        <v>0</v>
      </c>
      <c r="T440" s="223">
        <f>S440*H440</f>
        <v>0</v>
      </c>
      <c r="U440" s="224" t="s">
        <v>1</v>
      </c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5" t="s">
        <v>149</v>
      </c>
      <c r="AT440" s="225" t="s">
        <v>251</v>
      </c>
      <c r="AU440" s="225" t="s">
        <v>82</v>
      </c>
      <c r="AY440" s="18" t="s">
        <v>119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8" t="s">
        <v>80</v>
      </c>
      <c r="BK440" s="226">
        <f>ROUND(I440*H440,2)</f>
        <v>0</v>
      </c>
      <c r="BL440" s="18" t="s">
        <v>126</v>
      </c>
      <c r="BM440" s="225" t="s">
        <v>514</v>
      </c>
    </row>
    <row r="441" s="2" customFormat="1">
      <c r="A441" s="39"/>
      <c r="B441" s="40"/>
      <c r="C441" s="41"/>
      <c r="D441" s="227" t="s">
        <v>127</v>
      </c>
      <c r="E441" s="41"/>
      <c r="F441" s="228" t="s">
        <v>513</v>
      </c>
      <c r="G441" s="41"/>
      <c r="H441" s="41"/>
      <c r="I441" s="229"/>
      <c r="J441" s="41"/>
      <c r="K441" s="41"/>
      <c r="L441" s="45"/>
      <c r="M441" s="230"/>
      <c r="N441" s="231"/>
      <c r="O441" s="92"/>
      <c r="P441" s="92"/>
      <c r="Q441" s="92"/>
      <c r="R441" s="92"/>
      <c r="S441" s="92"/>
      <c r="T441" s="92"/>
      <c r="U441" s="93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127</v>
      </c>
      <c r="AU441" s="18" t="s">
        <v>82</v>
      </c>
    </row>
    <row r="442" s="2" customFormat="1" ht="24.15" customHeight="1">
      <c r="A442" s="39"/>
      <c r="B442" s="40"/>
      <c r="C442" s="214" t="s">
        <v>515</v>
      </c>
      <c r="D442" s="214" t="s">
        <v>121</v>
      </c>
      <c r="E442" s="215" t="s">
        <v>516</v>
      </c>
      <c r="F442" s="216" t="s">
        <v>517</v>
      </c>
      <c r="G442" s="217" t="s">
        <v>326</v>
      </c>
      <c r="H442" s="218">
        <v>4</v>
      </c>
      <c r="I442" s="219"/>
      <c r="J442" s="220">
        <f>ROUND(I442*H442,2)</f>
        <v>0</v>
      </c>
      <c r="K442" s="216" t="s">
        <v>125</v>
      </c>
      <c r="L442" s="45"/>
      <c r="M442" s="221" t="s">
        <v>1</v>
      </c>
      <c r="N442" s="222" t="s">
        <v>38</v>
      </c>
      <c r="O442" s="92"/>
      <c r="P442" s="223">
        <f>O442*H442</f>
        <v>0</v>
      </c>
      <c r="Q442" s="223">
        <v>0.028538000000000001</v>
      </c>
      <c r="R442" s="223">
        <f>Q442*H442</f>
        <v>0.114152</v>
      </c>
      <c r="S442" s="223">
        <v>0</v>
      </c>
      <c r="T442" s="223">
        <f>S442*H442</f>
        <v>0</v>
      </c>
      <c r="U442" s="224" t="s">
        <v>1</v>
      </c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5" t="s">
        <v>126</v>
      </c>
      <c r="AT442" s="225" t="s">
        <v>121</v>
      </c>
      <c r="AU442" s="225" t="s">
        <v>82</v>
      </c>
      <c r="AY442" s="18" t="s">
        <v>119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8" t="s">
        <v>80</v>
      </c>
      <c r="BK442" s="226">
        <f>ROUND(I442*H442,2)</f>
        <v>0</v>
      </c>
      <c r="BL442" s="18" t="s">
        <v>126</v>
      </c>
      <c r="BM442" s="225" t="s">
        <v>518</v>
      </c>
    </row>
    <row r="443" s="2" customFormat="1">
      <c r="A443" s="39"/>
      <c r="B443" s="40"/>
      <c r="C443" s="41"/>
      <c r="D443" s="227" t="s">
        <v>127</v>
      </c>
      <c r="E443" s="41"/>
      <c r="F443" s="228" t="s">
        <v>517</v>
      </c>
      <c r="G443" s="41"/>
      <c r="H443" s="41"/>
      <c r="I443" s="229"/>
      <c r="J443" s="41"/>
      <c r="K443" s="41"/>
      <c r="L443" s="45"/>
      <c r="M443" s="230"/>
      <c r="N443" s="231"/>
      <c r="O443" s="92"/>
      <c r="P443" s="92"/>
      <c r="Q443" s="92"/>
      <c r="R443" s="92"/>
      <c r="S443" s="92"/>
      <c r="T443" s="92"/>
      <c r="U443" s="93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127</v>
      </c>
      <c r="AU443" s="18" t="s">
        <v>82</v>
      </c>
    </row>
    <row r="444" s="2" customFormat="1">
      <c r="A444" s="39"/>
      <c r="B444" s="40"/>
      <c r="C444" s="41"/>
      <c r="D444" s="232" t="s">
        <v>129</v>
      </c>
      <c r="E444" s="41"/>
      <c r="F444" s="233" t="s">
        <v>519</v>
      </c>
      <c r="G444" s="41"/>
      <c r="H444" s="41"/>
      <c r="I444" s="229"/>
      <c r="J444" s="41"/>
      <c r="K444" s="41"/>
      <c r="L444" s="45"/>
      <c r="M444" s="230"/>
      <c r="N444" s="231"/>
      <c r="O444" s="92"/>
      <c r="P444" s="92"/>
      <c r="Q444" s="92"/>
      <c r="R444" s="92"/>
      <c r="S444" s="92"/>
      <c r="T444" s="92"/>
      <c r="U444" s="93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129</v>
      </c>
      <c r="AU444" s="18" t="s">
        <v>82</v>
      </c>
    </row>
    <row r="445" s="15" customFormat="1">
      <c r="A445" s="15"/>
      <c r="B445" s="256"/>
      <c r="C445" s="257"/>
      <c r="D445" s="227" t="s">
        <v>131</v>
      </c>
      <c r="E445" s="258" t="s">
        <v>1</v>
      </c>
      <c r="F445" s="259" t="s">
        <v>520</v>
      </c>
      <c r="G445" s="257"/>
      <c r="H445" s="258" t="s">
        <v>1</v>
      </c>
      <c r="I445" s="260"/>
      <c r="J445" s="257"/>
      <c r="K445" s="257"/>
      <c r="L445" s="261"/>
      <c r="M445" s="262"/>
      <c r="N445" s="263"/>
      <c r="O445" s="263"/>
      <c r="P445" s="263"/>
      <c r="Q445" s="263"/>
      <c r="R445" s="263"/>
      <c r="S445" s="263"/>
      <c r="T445" s="263"/>
      <c r="U445" s="264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131</v>
      </c>
      <c r="AU445" s="265" t="s">
        <v>82</v>
      </c>
      <c r="AV445" s="15" t="s">
        <v>80</v>
      </c>
      <c r="AW445" s="15" t="s">
        <v>30</v>
      </c>
      <c r="AX445" s="15" t="s">
        <v>73</v>
      </c>
      <c r="AY445" s="265" t="s">
        <v>119</v>
      </c>
    </row>
    <row r="446" s="15" customFormat="1">
      <c r="A446" s="15"/>
      <c r="B446" s="256"/>
      <c r="C446" s="257"/>
      <c r="D446" s="227" t="s">
        <v>131</v>
      </c>
      <c r="E446" s="258" t="s">
        <v>1</v>
      </c>
      <c r="F446" s="259" t="s">
        <v>521</v>
      </c>
      <c r="G446" s="257"/>
      <c r="H446" s="258" t="s">
        <v>1</v>
      </c>
      <c r="I446" s="260"/>
      <c r="J446" s="257"/>
      <c r="K446" s="257"/>
      <c r="L446" s="261"/>
      <c r="M446" s="262"/>
      <c r="N446" s="263"/>
      <c r="O446" s="263"/>
      <c r="P446" s="263"/>
      <c r="Q446" s="263"/>
      <c r="R446" s="263"/>
      <c r="S446" s="263"/>
      <c r="T446" s="263"/>
      <c r="U446" s="264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5" t="s">
        <v>131</v>
      </c>
      <c r="AU446" s="265" t="s">
        <v>82</v>
      </c>
      <c r="AV446" s="15" t="s">
        <v>80</v>
      </c>
      <c r="AW446" s="15" t="s">
        <v>30</v>
      </c>
      <c r="AX446" s="15" t="s">
        <v>73</v>
      </c>
      <c r="AY446" s="265" t="s">
        <v>119</v>
      </c>
    </row>
    <row r="447" s="15" customFormat="1">
      <c r="A447" s="15"/>
      <c r="B447" s="256"/>
      <c r="C447" s="257"/>
      <c r="D447" s="227" t="s">
        <v>131</v>
      </c>
      <c r="E447" s="258" t="s">
        <v>1</v>
      </c>
      <c r="F447" s="259" t="s">
        <v>503</v>
      </c>
      <c r="G447" s="257"/>
      <c r="H447" s="258" t="s">
        <v>1</v>
      </c>
      <c r="I447" s="260"/>
      <c r="J447" s="257"/>
      <c r="K447" s="257"/>
      <c r="L447" s="261"/>
      <c r="M447" s="262"/>
      <c r="N447" s="263"/>
      <c r="O447" s="263"/>
      <c r="P447" s="263"/>
      <c r="Q447" s="263"/>
      <c r="R447" s="263"/>
      <c r="S447" s="263"/>
      <c r="T447" s="263"/>
      <c r="U447" s="264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5" t="s">
        <v>131</v>
      </c>
      <c r="AU447" s="265" t="s">
        <v>82</v>
      </c>
      <c r="AV447" s="15" t="s">
        <v>80</v>
      </c>
      <c r="AW447" s="15" t="s">
        <v>30</v>
      </c>
      <c r="AX447" s="15" t="s">
        <v>73</v>
      </c>
      <c r="AY447" s="265" t="s">
        <v>119</v>
      </c>
    </row>
    <row r="448" s="15" customFormat="1">
      <c r="A448" s="15"/>
      <c r="B448" s="256"/>
      <c r="C448" s="257"/>
      <c r="D448" s="227" t="s">
        <v>131</v>
      </c>
      <c r="E448" s="258" t="s">
        <v>1</v>
      </c>
      <c r="F448" s="259" t="s">
        <v>331</v>
      </c>
      <c r="G448" s="257"/>
      <c r="H448" s="258" t="s">
        <v>1</v>
      </c>
      <c r="I448" s="260"/>
      <c r="J448" s="257"/>
      <c r="K448" s="257"/>
      <c r="L448" s="261"/>
      <c r="M448" s="262"/>
      <c r="N448" s="263"/>
      <c r="O448" s="263"/>
      <c r="P448" s="263"/>
      <c r="Q448" s="263"/>
      <c r="R448" s="263"/>
      <c r="S448" s="263"/>
      <c r="T448" s="263"/>
      <c r="U448" s="264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131</v>
      </c>
      <c r="AU448" s="265" t="s">
        <v>82</v>
      </c>
      <c r="AV448" s="15" t="s">
        <v>80</v>
      </c>
      <c r="AW448" s="15" t="s">
        <v>30</v>
      </c>
      <c r="AX448" s="15" t="s">
        <v>73</v>
      </c>
      <c r="AY448" s="265" t="s">
        <v>119</v>
      </c>
    </row>
    <row r="449" s="13" customFormat="1">
      <c r="A449" s="13"/>
      <c r="B449" s="234"/>
      <c r="C449" s="235"/>
      <c r="D449" s="227" t="s">
        <v>131</v>
      </c>
      <c r="E449" s="236" t="s">
        <v>1</v>
      </c>
      <c r="F449" s="237" t="s">
        <v>126</v>
      </c>
      <c r="G449" s="235"/>
      <c r="H449" s="238">
        <v>4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2"/>
      <c r="U449" s="24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131</v>
      </c>
      <c r="AU449" s="244" t="s">
        <v>82</v>
      </c>
      <c r="AV449" s="13" t="s">
        <v>82</v>
      </c>
      <c r="AW449" s="13" t="s">
        <v>30</v>
      </c>
      <c r="AX449" s="13" t="s">
        <v>73</v>
      </c>
      <c r="AY449" s="244" t="s">
        <v>119</v>
      </c>
    </row>
    <row r="450" s="14" customFormat="1">
      <c r="A450" s="14"/>
      <c r="B450" s="245"/>
      <c r="C450" s="246"/>
      <c r="D450" s="227" t="s">
        <v>131</v>
      </c>
      <c r="E450" s="247" t="s">
        <v>1</v>
      </c>
      <c r="F450" s="248" t="s">
        <v>133</v>
      </c>
      <c r="G450" s="246"/>
      <c r="H450" s="249">
        <v>4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3"/>
      <c r="U450" s="25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131</v>
      </c>
      <c r="AU450" s="255" t="s">
        <v>82</v>
      </c>
      <c r="AV450" s="14" t="s">
        <v>126</v>
      </c>
      <c r="AW450" s="14" t="s">
        <v>30</v>
      </c>
      <c r="AX450" s="14" t="s">
        <v>80</v>
      </c>
      <c r="AY450" s="255" t="s">
        <v>119</v>
      </c>
    </row>
    <row r="451" s="2" customFormat="1" ht="24.15" customHeight="1">
      <c r="A451" s="39"/>
      <c r="B451" s="40"/>
      <c r="C451" s="277" t="s">
        <v>377</v>
      </c>
      <c r="D451" s="277" t="s">
        <v>251</v>
      </c>
      <c r="E451" s="278" t="s">
        <v>522</v>
      </c>
      <c r="F451" s="279" t="s">
        <v>523</v>
      </c>
      <c r="G451" s="280" t="s">
        <v>326</v>
      </c>
      <c r="H451" s="281">
        <v>5</v>
      </c>
      <c r="I451" s="282"/>
      <c r="J451" s="283">
        <f>ROUND(I451*H451,2)</f>
        <v>0</v>
      </c>
      <c r="K451" s="279" t="s">
        <v>125</v>
      </c>
      <c r="L451" s="284"/>
      <c r="M451" s="285" t="s">
        <v>1</v>
      </c>
      <c r="N451" s="286" t="s">
        <v>38</v>
      </c>
      <c r="O451" s="92"/>
      <c r="P451" s="223">
        <f>O451*H451</f>
        <v>0</v>
      </c>
      <c r="Q451" s="223">
        <v>0.002</v>
      </c>
      <c r="R451" s="223">
        <f>Q451*H451</f>
        <v>0.01</v>
      </c>
      <c r="S451" s="223">
        <v>0</v>
      </c>
      <c r="T451" s="223">
        <f>S451*H451</f>
        <v>0</v>
      </c>
      <c r="U451" s="224" t="s">
        <v>1</v>
      </c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5" t="s">
        <v>149</v>
      </c>
      <c r="AT451" s="225" t="s">
        <v>251</v>
      </c>
      <c r="AU451" s="225" t="s">
        <v>82</v>
      </c>
      <c r="AY451" s="18" t="s">
        <v>119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8" t="s">
        <v>80</v>
      </c>
      <c r="BK451" s="226">
        <f>ROUND(I451*H451,2)</f>
        <v>0</v>
      </c>
      <c r="BL451" s="18" t="s">
        <v>126</v>
      </c>
      <c r="BM451" s="225" t="s">
        <v>524</v>
      </c>
    </row>
    <row r="452" s="2" customFormat="1">
      <c r="A452" s="39"/>
      <c r="B452" s="40"/>
      <c r="C452" s="41"/>
      <c r="D452" s="227" t="s">
        <v>127</v>
      </c>
      <c r="E452" s="41"/>
      <c r="F452" s="228" t="s">
        <v>523</v>
      </c>
      <c r="G452" s="41"/>
      <c r="H452" s="41"/>
      <c r="I452" s="229"/>
      <c r="J452" s="41"/>
      <c r="K452" s="41"/>
      <c r="L452" s="45"/>
      <c r="M452" s="230"/>
      <c r="N452" s="231"/>
      <c r="O452" s="92"/>
      <c r="P452" s="92"/>
      <c r="Q452" s="92"/>
      <c r="R452" s="92"/>
      <c r="S452" s="92"/>
      <c r="T452" s="92"/>
      <c r="U452" s="93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127</v>
      </c>
      <c r="AU452" s="18" t="s">
        <v>82</v>
      </c>
    </row>
    <row r="453" s="2" customFormat="1" ht="24.15" customHeight="1">
      <c r="A453" s="39"/>
      <c r="B453" s="40"/>
      <c r="C453" s="277" t="s">
        <v>525</v>
      </c>
      <c r="D453" s="277" t="s">
        <v>251</v>
      </c>
      <c r="E453" s="278" t="s">
        <v>526</v>
      </c>
      <c r="F453" s="279" t="s">
        <v>527</v>
      </c>
      <c r="G453" s="280" t="s">
        <v>326</v>
      </c>
      <c r="H453" s="281">
        <v>1</v>
      </c>
      <c r="I453" s="282"/>
      <c r="J453" s="283">
        <f>ROUND(I453*H453,2)</f>
        <v>0</v>
      </c>
      <c r="K453" s="279" t="s">
        <v>1</v>
      </c>
      <c r="L453" s="284"/>
      <c r="M453" s="285" t="s">
        <v>1</v>
      </c>
      <c r="N453" s="286" t="s">
        <v>38</v>
      </c>
      <c r="O453" s="92"/>
      <c r="P453" s="223">
        <f>O453*H453</f>
        <v>0</v>
      </c>
      <c r="Q453" s="223">
        <v>0</v>
      </c>
      <c r="R453" s="223">
        <f>Q453*H453</f>
        <v>0</v>
      </c>
      <c r="S453" s="223">
        <v>0</v>
      </c>
      <c r="T453" s="223">
        <f>S453*H453</f>
        <v>0</v>
      </c>
      <c r="U453" s="224" t="s">
        <v>1</v>
      </c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5" t="s">
        <v>149</v>
      </c>
      <c r="AT453" s="225" t="s">
        <v>251</v>
      </c>
      <c r="AU453" s="225" t="s">
        <v>82</v>
      </c>
      <c r="AY453" s="18" t="s">
        <v>119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8" t="s">
        <v>80</v>
      </c>
      <c r="BK453" s="226">
        <f>ROUND(I453*H453,2)</f>
        <v>0</v>
      </c>
      <c r="BL453" s="18" t="s">
        <v>126</v>
      </c>
      <c r="BM453" s="225" t="s">
        <v>528</v>
      </c>
    </row>
    <row r="454" s="2" customFormat="1">
      <c r="A454" s="39"/>
      <c r="B454" s="40"/>
      <c r="C454" s="41"/>
      <c r="D454" s="227" t="s">
        <v>127</v>
      </c>
      <c r="E454" s="41"/>
      <c r="F454" s="228" t="s">
        <v>527</v>
      </c>
      <c r="G454" s="41"/>
      <c r="H454" s="41"/>
      <c r="I454" s="229"/>
      <c r="J454" s="41"/>
      <c r="K454" s="41"/>
      <c r="L454" s="45"/>
      <c r="M454" s="230"/>
      <c r="N454" s="231"/>
      <c r="O454" s="92"/>
      <c r="P454" s="92"/>
      <c r="Q454" s="92"/>
      <c r="R454" s="92"/>
      <c r="S454" s="92"/>
      <c r="T454" s="92"/>
      <c r="U454" s="93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127</v>
      </c>
      <c r="AU454" s="18" t="s">
        <v>82</v>
      </c>
    </row>
    <row r="455" s="2" customFormat="1" ht="24.15" customHeight="1">
      <c r="A455" s="39"/>
      <c r="B455" s="40"/>
      <c r="C455" s="277" t="s">
        <v>382</v>
      </c>
      <c r="D455" s="277" t="s">
        <v>251</v>
      </c>
      <c r="E455" s="278" t="s">
        <v>529</v>
      </c>
      <c r="F455" s="279" t="s">
        <v>530</v>
      </c>
      <c r="G455" s="280" t="s">
        <v>326</v>
      </c>
      <c r="H455" s="281">
        <v>1</v>
      </c>
      <c r="I455" s="282"/>
      <c r="J455" s="283">
        <f>ROUND(I455*H455,2)</f>
        <v>0</v>
      </c>
      <c r="K455" s="279" t="s">
        <v>1</v>
      </c>
      <c r="L455" s="284"/>
      <c r="M455" s="285" t="s">
        <v>1</v>
      </c>
      <c r="N455" s="286" t="s">
        <v>38</v>
      </c>
      <c r="O455" s="92"/>
      <c r="P455" s="223">
        <f>O455*H455</f>
        <v>0</v>
      </c>
      <c r="Q455" s="223">
        <v>0</v>
      </c>
      <c r="R455" s="223">
        <f>Q455*H455</f>
        <v>0</v>
      </c>
      <c r="S455" s="223">
        <v>0</v>
      </c>
      <c r="T455" s="223">
        <f>S455*H455</f>
        <v>0</v>
      </c>
      <c r="U455" s="224" t="s">
        <v>1</v>
      </c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5" t="s">
        <v>149</v>
      </c>
      <c r="AT455" s="225" t="s">
        <v>251</v>
      </c>
      <c r="AU455" s="225" t="s">
        <v>82</v>
      </c>
      <c r="AY455" s="18" t="s">
        <v>119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8" t="s">
        <v>80</v>
      </c>
      <c r="BK455" s="226">
        <f>ROUND(I455*H455,2)</f>
        <v>0</v>
      </c>
      <c r="BL455" s="18" t="s">
        <v>126</v>
      </c>
      <c r="BM455" s="225" t="s">
        <v>531</v>
      </c>
    </row>
    <row r="456" s="2" customFormat="1">
      <c r="A456" s="39"/>
      <c r="B456" s="40"/>
      <c r="C456" s="41"/>
      <c r="D456" s="227" t="s">
        <v>127</v>
      </c>
      <c r="E456" s="41"/>
      <c r="F456" s="228" t="s">
        <v>530</v>
      </c>
      <c r="G456" s="41"/>
      <c r="H456" s="41"/>
      <c r="I456" s="229"/>
      <c r="J456" s="41"/>
      <c r="K456" s="41"/>
      <c r="L456" s="45"/>
      <c r="M456" s="230"/>
      <c r="N456" s="231"/>
      <c r="O456" s="92"/>
      <c r="P456" s="92"/>
      <c r="Q456" s="92"/>
      <c r="R456" s="92"/>
      <c r="S456" s="92"/>
      <c r="T456" s="92"/>
      <c r="U456" s="93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127</v>
      </c>
      <c r="AU456" s="18" t="s">
        <v>82</v>
      </c>
    </row>
    <row r="457" s="2" customFormat="1" ht="24.15" customHeight="1">
      <c r="A457" s="39"/>
      <c r="B457" s="40"/>
      <c r="C457" s="277" t="s">
        <v>532</v>
      </c>
      <c r="D457" s="277" t="s">
        <v>251</v>
      </c>
      <c r="E457" s="278" t="s">
        <v>533</v>
      </c>
      <c r="F457" s="279" t="s">
        <v>534</v>
      </c>
      <c r="G457" s="280" t="s">
        <v>326</v>
      </c>
      <c r="H457" s="281">
        <v>3</v>
      </c>
      <c r="I457" s="282"/>
      <c r="J457" s="283">
        <f>ROUND(I457*H457,2)</f>
        <v>0</v>
      </c>
      <c r="K457" s="279" t="s">
        <v>1</v>
      </c>
      <c r="L457" s="284"/>
      <c r="M457" s="285" t="s">
        <v>1</v>
      </c>
      <c r="N457" s="286" t="s">
        <v>38</v>
      </c>
      <c r="O457" s="92"/>
      <c r="P457" s="223">
        <f>O457*H457</f>
        <v>0</v>
      </c>
      <c r="Q457" s="223">
        <v>0</v>
      </c>
      <c r="R457" s="223">
        <f>Q457*H457</f>
        <v>0</v>
      </c>
      <c r="S457" s="223">
        <v>0</v>
      </c>
      <c r="T457" s="223">
        <f>S457*H457</f>
        <v>0</v>
      </c>
      <c r="U457" s="224" t="s">
        <v>1</v>
      </c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5" t="s">
        <v>149</v>
      </c>
      <c r="AT457" s="225" t="s">
        <v>251</v>
      </c>
      <c r="AU457" s="225" t="s">
        <v>82</v>
      </c>
      <c r="AY457" s="18" t="s">
        <v>119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8" t="s">
        <v>80</v>
      </c>
      <c r="BK457" s="226">
        <f>ROUND(I457*H457,2)</f>
        <v>0</v>
      </c>
      <c r="BL457" s="18" t="s">
        <v>126</v>
      </c>
      <c r="BM457" s="225" t="s">
        <v>535</v>
      </c>
    </row>
    <row r="458" s="2" customFormat="1">
      <c r="A458" s="39"/>
      <c r="B458" s="40"/>
      <c r="C458" s="41"/>
      <c r="D458" s="227" t="s">
        <v>127</v>
      </c>
      <c r="E458" s="41"/>
      <c r="F458" s="228" t="s">
        <v>534</v>
      </c>
      <c r="G458" s="41"/>
      <c r="H458" s="41"/>
      <c r="I458" s="229"/>
      <c r="J458" s="41"/>
      <c r="K458" s="41"/>
      <c r="L458" s="45"/>
      <c r="M458" s="230"/>
      <c r="N458" s="231"/>
      <c r="O458" s="92"/>
      <c r="P458" s="92"/>
      <c r="Q458" s="92"/>
      <c r="R458" s="92"/>
      <c r="S458" s="92"/>
      <c r="T458" s="92"/>
      <c r="U458" s="93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127</v>
      </c>
      <c r="AU458" s="18" t="s">
        <v>82</v>
      </c>
    </row>
    <row r="459" s="15" customFormat="1">
      <c r="A459" s="15"/>
      <c r="B459" s="256"/>
      <c r="C459" s="257"/>
      <c r="D459" s="227" t="s">
        <v>131</v>
      </c>
      <c r="E459" s="258" t="s">
        <v>1</v>
      </c>
      <c r="F459" s="259" t="s">
        <v>503</v>
      </c>
      <c r="G459" s="257"/>
      <c r="H459" s="258" t="s">
        <v>1</v>
      </c>
      <c r="I459" s="260"/>
      <c r="J459" s="257"/>
      <c r="K459" s="257"/>
      <c r="L459" s="261"/>
      <c r="M459" s="262"/>
      <c r="N459" s="263"/>
      <c r="O459" s="263"/>
      <c r="P459" s="263"/>
      <c r="Q459" s="263"/>
      <c r="R459" s="263"/>
      <c r="S459" s="263"/>
      <c r="T459" s="263"/>
      <c r="U459" s="264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5" t="s">
        <v>131</v>
      </c>
      <c r="AU459" s="265" t="s">
        <v>82</v>
      </c>
      <c r="AV459" s="15" t="s">
        <v>80</v>
      </c>
      <c r="AW459" s="15" t="s">
        <v>30</v>
      </c>
      <c r="AX459" s="15" t="s">
        <v>73</v>
      </c>
      <c r="AY459" s="265" t="s">
        <v>119</v>
      </c>
    </row>
    <row r="460" s="15" customFormat="1">
      <c r="A460" s="15"/>
      <c r="B460" s="256"/>
      <c r="C460" s="257"/>
      <c r="D460" s="227" t="s">
        <v>131</v>
      </c>
      <c r="E460" s="258" t="s">
        <v>1</v>
      </c>
      <c r="F460" s="259" t="s">
        <v>331</v>
      </c>
      <c r="G460" s="257"/>
      <c r="H460" s="258" t="s">
        <v>1</v>
      </c>
      <c r="I460" s="260"/>
      <c r="J460" s="257"/>
      <c r="K460" s="257"/>
      <c r="L460" s="261"/>
      <c r="M460" s="262"/>
      <c r="N460" s="263"/>
      <c r="O460" s="263"/>
      <c r="P460" s="263"/>
      <c r="Q460" s="263"/>
      <c r="R460" s="263"/>
      <c r="S460" s="263"/>
      <c r="T460" s="263"/>
      <c r="U460" s="264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5" t="s">
        <v>131</v>
      </c>
      <c r="AU460" s="265" t="s">
        <v>82</v>
      </c>
      <c r="AV460" s="15" t="s">
        <v>80</v>
      </c>
      <c r="AW460" s="15" t="s">
        <v>30</v>
      </c>
      <c r="AX460" s="15" t="s">
        <v>73</v>
      </c>
      <c r="AY460" s="265" t="s">
        <v>119</v>
      </c>
    </row>
    <row r="461" s="15" customFormat="1">
      <c r="A461" s="15"/>
      <c r="B461" s="256"/>
      <c r="C461" s="257"/>
      <c r="D461" s="227" t="s">
        <v>131</v>
      </c>
      <c r="E461" s="258" t="s">
        <v>1</v>
      </c>
      <c r="F461" s="259" t="s">
        <v>520</v>
      </c>
      <c r="G461" s="257"/>
      <c r="H461" s="258" t="s">
        <v>1</v>
      </c>
      <c r="I461" s="260"/>
      <c r="J461" s="257"/>
      <c r="K461" s="257"/>
      <c r="L461" s="261"/>
      <c r="M461" s="262"/>
      <c r="N461" s="263"/>
      <c r="O461" s="263"/>
      <c r="P461" s="263"/>
      <c r="Q461" s="263"/>
      <c r="R461" s="263"/>
      <c r="S461" s="263"/>
      <c r="T461" s="263"/>
      <c r="U461" s="264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5" t="s">
        <v>131</v>
      </c>
      <c r="AU461" s="265" t="s">
        <v>82</v>
      </c>
      <c r="AV461" s="15" t="s">
        <v>80</v>
      </c>
      <c r="AW461" s="15" t="s">
        <v>30</v>
      </c>
      <c r="AX461" s="15" t="s">
        <v>73</v>
      </c>
      <c r="AY461" s="265" t="s">
        <v>119</v>
      </c>
    </row>
    <row r="462" s="13" customFormat="1">
      <c r="A462" s="13"/>
      <c r="B462" s="234"/>
      <c r="C462" s="235"/>
      <c r="D462" s="227" t="s">
        <v>131</v>
      </c>
      <c r="E462" s="236" t="s">
        <v>1</v>
      </c>
      <c r="F462" s="237" t="s">
        <v>536</v>
      </c>
      <c r="G462" s="235"/>
      <c r="H462" s="238">
        <v>3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2"/>
      <c r="U462" s="24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131</v>
      </c>
      <c r="AU462" s="244" t="s">
        <v>82</v>
      </c>
      <c r="AV462" s="13" t="s">
        <v>82</v>
      </c>
      <c r="AW462" s="13" t="s">
        <v>30</v>
      </c>
      <c r="AX462" s="13" t="s">
        <v>73</v>
      </c>
      <c r="AY462" s="244" t="s">
        <v>119</v>
      </c>
    </row>
    <row r="463" s="14" customFormat="1">
      <c r="A463" s="14"/>
      <c r="B463" s="245"/>
      <c r="C463" s="246"/>
      <c r="D463" s="227" t="s">
        <v>131</v>
      </c>
      <c r="E463" s="247" t="s">
        <v>1</v>
      </c>
      <c r="F463" s="248" t="s">
        <v>133</v>
      </c>
      <c r="G463" s="246"/>
      <c r="H463" s="249">
        <v>3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3"/>
      <c r="U463" s="25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131</v>
      </c>
      <c r="AU463" s="255" t="s">
        <v>82</v>
      </c>
      <c r="AV463" s="14" t="s">
        <v>126</v>
      </c>
      <c r="AW463" s="14" t="s">
        <v>30</v>
      </c>
      <c r="AX463" s="14" t="s">
        <v>80</v>
      </c>
      <c r="AY463" s="255" t="s">
        <v>119</v>
      </c>
    </row>
    <row r="464" s="2" customFormat="1" ht="24.15" customHeight="1">
      <c r="A464" s="39"/>
      <c r="B464" s="40"/>
      <c r="C464" s="214" t="s">
        <v>385</v>
      </c>
      <c r="D464" s="214" t="s">
        <v>121</v>
      </c>
      <c r="E464" s="215" t="s">
        <v>537</v>
      </c>
      <c r="F464" s="216" t="s">
        <v>538</v>
      </c>
      <c r="G464" s="217" t="s">
        <v>326</v>
      </c>
      <c r="H464" s="218">
        <v>1</v>
      </c>
      <c r="I464" s="219"/>
      <c r="J464" s="220">
        <f>ROUND(I464*H464,2)</f>
        <v>0</v>
      </c>
      <c r="K464" s="216" t="s">
        <v>125</v>
      </c>
      <c r="L464" s="45"/>
      <c r="M464" s="221" t="s">
        <v>1</v>
      </c>
      <c r="N464" s="222" t="s">
        <v>38</v>
      </c>
      <c r="O464" s="92"/>
      <c r="P464" s="223">
        <f>O464*H464</f>
        <v>0</v>
      </c>
      <c r="Q464" s="223">
        <v>0.039273919999999997</v>
      </c>
      <c r="R464" s="223">
        <f>Q464*H464</f>
        <v>0.039273919999999997</v>
      </c>
      <c r="S464" s="223">
        <v>0</v>
      </c>
      <c r="T464" s="223">
        <f>S464*H464</f>
        <v>0</v>
      </c>
      <c r="U464" s="224" t="s">
        <v>1</v>
      </c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5" t="s">
        <v>126</v>
      </c>
      <c r="AT464" s="225" t="s">
        <v>121</v>
      </c>
      <c r="AU464" s="225" t="s">
        <v>82</v>
      </c>
      <c r="AY464" s="18" t="s">
        <v>119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8" t="s">
        <v>80</v>
      </c>
      <c r="BK464" s="226">
        <f>ROUND(I464*H464,2)</f>
        <v>0</v>
      </c>
      <c r="BL464" s="18" t="s">
        <v>126</v>
      </c>
      <c r="BM464" s="225" t="s">
        <v>539</v>
      </c>
    </row>
    <row r="465" s="2" customFormat="1">
      <c r="A465" s="39"/>
      <c r="B465" s="40"/>
      <c r="C465" s="41"/>
      <c r="D465" s="227" t="s">
        <v>127</v>
      </c>
      <c r="E465" s="41"/>
      <c r="F465" s="228" t="s">
        <v>538</v>
      </c>
      <c r="G465" s="41"/>
      <c r="H465" s="41"/>
      <c r="I465" s="229"/>
      <c r="J465" s="41"/>
      <c r="K465" s="41"/>
      <c r="L465" s="45"/>
      <c r="M465" s="230"/>
      <c r="N465" s="231"/>
      <c r="O465" s="92"/>
      <c r="P465" s="92"/>
      <c r="Q465" s="92"/>
      <c r="R465" s="92"/>
      <c r="S465" s="92"/>
      <c r="T465" s="92"/>
      <c r="U465" s="93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127</v>
      </c>
      <c r="AU465" s="18" t="s">
        <v>82</v>
      </c>
    </row>
    <row r="466" s="2" customFormat="1">
      <c r="A466" s="39"/>
      <c r="B466" s="40"/>
      <c r="C466" s="41"/>
      <c r="D466" s="232" t="s">
        <v>129</v>
      </c>
      <c r="E466" s="41"/>
      <c r="F466" s="233" t="s">
        <v>540</v>
      </c>
      <c r="G466" s="41"/>
      <c r="H466" s="41"/>
      <c r="I466" s="229"/>
      <c r="J466" s="41"/>
      <c r="K466" s="41"/>
      <c r="L466" s="45"/>
      <c r="M466" s="230"/>
      <c r="N466" s="231"/>
      <c r="O466" s="92"/>
      <c r="P466" s="92"/>
      <c r="Q466" s="92"/>
      <c r="R466" s="92"/>
      <c r="S466" s="92"/>
      <c r="T466" s="92"/>
      <c r="U466" s="93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129</v>
      </c>
      <c r="AU466" s="18" t="s">
        <v>82</v>
      </c>
    </row>
    <row r="467" s="15" customFormat="1">
      <c r="A467" s="15"/>
      <c r="B467" s="256"/>
      <c r="C467" s="257"/>
      <c r="D467" s="227" t="s">
        <v>131</v>
      </c>
      <c r="E467" s="258" t="s">
        <v>1</v>
      </c>
      <c r="F467" s="259" t="s">
        <v>521</v>
      </c>
      <c r="G467" s="257"/>
      <c r="H467" s="258" t="s">
        <v>1</v>
      </c>
      <c r="I467" s="260"/>
      <c r="J467" s="257"/>
      <c r="K467" s="257"/>
      <c r="L467" s="261"/>
      <c r="M467" s="262"/>
      <c r="N467" s="263"/>
      <c r="O467" s="263"/>
      <c r="P467" s="263"/>
      <c r="Q467" s="263"/>
      <c r="R467" s="263"/>
      <c r="S467" s="263"/>
      <c r="T467" s="263"/>
      <c r="U467" s="264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5" t="s">
        <v>131</v>
      </c>
      <c r="AU467" s="265" t="s">
        <v>82</v>
      </c>
      <c r="AV467" s="15" t="s">
        <v>80</v>
      </c>
      <c r="AW467" s="15" t="s">
        <v>30</v>
      </c>
      <c r="AX467" s="15" t="s">
        <v>73</v>
      </c>
      <c r="AY467" s="265" t="s">
        <v>119</v>
      </c>
    </row>
    <row r="468" s="13" customFormat="1">
      <c r="A468" s="13"/>
      <c r="B468" s="234"/>
      <c r="C468" s="235"/>
      <c r="D468" s="227" t="s">
        <v>131</v>
      </c>
      <c r="E468" s="236" t="s">
        <v>1</v>
      </c>
      <c r="F468" s="237" t="s">
        <v>80</v>
      </c>
      <c r="G468" s="235"/>
      <c r="H468" s="238">
        <v>1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2"/>
      <c r="U468" s="24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131</v>
      </c>
      <c r="AU468" s="244" t="s">
        <v>82</v>
      </c>
      <c r="AV468" s="13" t="s">
        <v>82</v>
      </c>
      <c r="AW468" s="13" t="s">
        <v>30</v>
      </c>
      <c r="AX468" s="13" t="s">
        <v>73</v>
      </c>
      <c r="AY468" s="244" t="s">
        <v>119</v>
      </c>
    </row>
    <row r="469" s="14" customFormat="1">
      <c r="A469" s="14"/>
      <c r="B469" s="245"/>
      <c r="C469" s="246"/>
      <c r="D469" s="227" t="s">
        <v>131</v>
      </c>
      <c r="E469" s="247" t="s">
        <v>1</v>
      </c>
      <c r="F469" s="248" t="s">
        <v>133</v>
      </c>
      <c r="G469" s="246"/>
      <c r="H469" s="249">
        <v>1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3"/>
      <c r="U469" s="25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131</v>
      </c>
      <c r="AU469" s="255" t="s">
        <v>82</v>
      </c>
      <c r="AV469" s="14" t="s">
        <v>126</v>
      </c>
      <c r="AW469" s="14" t="s">
        <v>30</v>
      </c>
      <c r="AX469" s="14" t="s">
        <v>80</v>
      </c>
      <c r="AY469" s="255" t="s">
        <v>119</v>
      </c>
    </row>
    <row r="470" s="2" customFormat="1" ht="24.15" customHeight="1">
      <c r="A470" s="39"/>
      <c r="B470" s="40"/>
      <c r="C470" s="277" t="s">
        <v>541</v>
      </c>
      <c r="D470" s="277" t="s">
        <v>251</v>
      </c>
      <c r="E470" s="278" t="s">
        <v>542</v>
      </c>
      <c r="F470" s="279" t="s">
        <v>543</v>
      </c>
      <c r="G470" s="280" t="s">
        <v>326</v>
      </c>
      <c r="H470" s="281">
        <v>1</v>
      </c>
      <c r="I470" s="282"/>
      <c r="J470" s="283">
        <f>ROUND(I470*H470,2)</f>
        <v>0</v>
      </c>
      <c r="K470" s="279" t="s">
        <v>125</v>
      </c>
      <c r="L470" s="284"/>
      <c r="M470" s="285" t="s">
        <v>1</v>
      </c>
      <c r="N470" s="286" t="s">
        <v>38</v>
      </c>
      <c r="O470" s="92"/>
      <c r="P470" s="223">
        <f>O470*H470</f>
        <v>0</v>
      </c>
      <c r="Q470" s="223">
        <v>0.44900000000000001</v>
      </c>
      <c r="R470" s="223">
        <f>Q470*H470</f>
        <v>0.44900000000000001</v>
      </c>
      <c r="S470" s="223">
        <v>0</v>
      </c>
      <c r="T470" s="223">
        <f>S470*H470</f>
        <v>0</v>
      </c>
      <c r="U470" s="224" t="s">
        <v>1</v>
      </c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5" t="s">
        <v>149</v>
      </c>
      <c r="AT470" s="225" t="s">
        <v>251</v>
      </c>
      <c r="AU470" s="225" t="s">
        <v>82</v>
      </c>
      <c r="AY470" s="18" t="s">
        <v>119</v>
      </c>
      <c r="BE470" s="226">
        <f>IF(N470="základní",J470,0)</f>
        <v>0</v>
      </c>
      <c r="BF470" s="226">
        <f>IF(N470="snížená",J470,0)</f>
        <v>0</v>
      </c>
      <c r="BG470" s="226">
        <f>IF(N470="zákl. přenesená",J470,0)</f>
        <v>0</v>
      </c>
      <c r="BH470" s="226">
        <f>IF(N470="sníž. přenesená",J470,0)</f>
        <v>0</v>
      </c>
      <c r="BI470" s="226">
        <f>IF(N470="nulová",J470,0)</f>
        <v>0</v>
      </c>
      <c r="BJ470" s="18" t="s">
        <v>80</v>
      </c>
      <c r="BK470" s="226">
        <f>ROUND(I470*H470,2)</f>
        <v>0</v>
      </c>
      <c r="BL470" s="18" t="s">
        <v>126</v>
      </c>
      <c r="BM470" s="225" t="s">
        <v>544</v>
      </c>
    </row>
    <row r="471" s="2" customFormat="1">
      <c r="A471" s="39"/>
      <c r="B471" s="40"/>
      <c r="C471" s="41"/>
      <c r="D471" s="227" t="s">
        <v>127</v>
      </c>
      <c r="E471" s="41"/>
      <c r="F471" s="228" t="s">
        <v>543</v>
      </c>
      <c r="G471" s="41"/>
      <c r="H471" s="41"/>
      <c r="I471" s="229"/>
      <c r="J471" s="41"/>
      <c r="K471" s="41"/>
      <c r="L471" s="45"/>
      <c r="M471" s="230"/>
      <c r="N471" s="231"/>
      <c r="O471" s="92"/>
      <c r="P471" s="92"/>
      <c r="Q471" s="92"/>
      <c r="R471" s="92"/>
      <c r="S471" s="92"/>
      <c r="T471" s="92"/>
      <c r="U471" s="93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127</v>
      </c>
      <c r="AU471" s="18" t="s">
        <v>82</v>
      </c>
    </row>
    <row r="472" s="2" customFormat="1" ht="24.15" customHeight="1">
      <c r="A472" s="39"/>
      <c r="B472" s="40"/>
      <c r="C472" s="214" t="s">
        <v>391</v>
      </c>
      <c r="D472" s="214" t="s">
        <v>121</v>
      </c>
      <c r="E472" s="215" t="s">
        <v>545</v>
      </c>
      <c r="F472" s="216" t="s">
        <v>546</v>
      </c>
      <c r="G472" s="217" t="s">
        <v>326</v>
      </c>
      <c r="H472" s="218">
        <v>1</v>
      </c>
      <c r="I472" s="219"/>
      <c r="J472" s="220">
        <f>ROUND(I472*H472,2)</f>
        <v>0</v>
      </c>
      <c r="K472" s="216" t="s">
        <v>1</v>
      </c>
      <c r="L472" s="45"/>
      <c r="M472" s="221" t="s">
        <v>1</v>
      </c>
      <c r="N472" s="222" t="s">
        <v>38</v>
      </c>
      <c r="O472" s="92"/>
      <c r="P472" s="223">
        <f>O472*H472</f>
        <v>0</v>
      </c>
      <c r="Q472" s="223">
        <v>0</v>
      </c>
      <c r="R472" s="223">
        <f>Q472*H472</f>
        <v>0</v>
      </c>
      <c r="S472" s="223">
        <v>0</v>
      </c>
      <c r="T472" s="223">
        <f>S472*H472</f>
        <v>0</v>
      </c>
      <c r="U472" s="224" t="s">
        <v>1</v>
      </c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5" t="s">
        <v>126</v>
      </c>
      <c r="AT472" s="225" t="s">
        <v>121</v>
      </c>
      <c r="AU472" s="225" t="s">
        <v>82</v>
      </c>
      <c r="AY472" s="18" t="s">
        <v>119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8" t="s">
        <v>80</v>
      </c>
      <c r="BK472" s="226">
        <f>ROUND(I472*H472,2)</f>
        <v>0</v>
      </c>
      <c r="BL472" s="18" t="s">
        <v>126</v>
      </c>
      <c r="BM472" s="225" t="s">
        <v>547</v>
      </c>
    </row>
    <row r="473" s="2" customFormat="1">
      <c r="A473" s="39"/>
      <c r="B473" s="40"/>
      <c r="C473" s="41"/>
      <c r="D473" s="227" t="s">
        <v>127</v>
      </c>
      <c r="E473" s="41"/>
      <c r="F473" s="228" t="s">
        <v>548</v>
      </c>
      <c r="G473" s="41"/>
      <c r="H473" s="41"/>
      <c r="I473" s="229"/>
      <c r="J473" s="41"/>
      <c r="K473" s="41"/>
      <c r="L473" s="45"/>
      <c r="M473" s="230"/>
      <c r="N473" s="231"/>
      <c r="O473" s="92"/>
      <c r="P473" s="92"/>
      <c r="Q473" s="92"/>
      <c r="R473" s="92"/>
      <c r="S473" s="92"/>
      <c r="T473" s="92"/>
      <c r="U473" s="93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127</v>
      </c>
      <c r="AU473" s="18" t="s">
        <v>82</v>
      </c>
    </row>
    <row r="474" s="15" customFormat="1">
      <c r="A474" s="15"/>
      <c r="B474" s="256"/>
      <c r="C474" s="257"/>
      <c r="D474" s="227" t="s">
        <v>131</v>
      </c>
      <c r="E474" s="258" t="s">
        <v>1</v>
      </c>
      <c r="F474" s="259" t="s">
        <v>549</v>
      </c>
      <c r="G474" s="257"/>
      <c r="H474" s="258" t="s">
        <v>1</v>
      </c>
      <c r="I474" s="260"/>
      <c r="J474" s="257"/>
      <c r="K474" s="257"/>
      <c r="L474" s="261"/>
      <c r="M474" s="262"/>
      <c r="N474" s="263"/>
      <c r="O474" s="263"/>
      <c r="P474" s="263"/>
      <c r="Q474" s="263"/>
      <c r="R474" s="263"/>
      <c r="S474" s="263"/>
      <c r="T474" s="263"/>
      <c r="U474" s="264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5" t="s">
        <v>131</v>
      </c>
      <c r="AU474" s="265" t="s">
        <v>82</v>
      </c>
      <c r="AV474" s="15" t="s">
        <v>80</v>
      </c>
      <c r="AW474" s="15" t="s">
        <v>30</v>
      </c>
      <c r="AX474" s="15" t="s">
        <v>73</v>
      </c>
      <c r="AY474" s="265" t="s">
        <v>119</v>
      </c>
    </row>
    <row r="475" s="15" customFormat="1">
      <c r="A475" s="15"/>
      <c r="B475" s="256"/>
      <c r="C475" s="257"/>
      <c r="D475" s="227" t="s">
        <v>131</v>
      </c>
      <c r="E475" s="258" t="s">
        <v>1</v>
      </c>
      <c r="F475" s="259" t="s">
        <v>550</v>
      </c>
      <c r="G475" s="257"/>
      <c r="H475" s="258" t="s">
        <v>1</v>
      </c>
      <c r="I475" s="260"/>
      <c r="J475" s="257"/>
      <c r="K475" s="257"/>
      <c r="L475" s="261"/>
      <c r="M475" s="262"/>
      <c r="N475" s="263"/>
      <c r="O475" s="263"/>
      <c r="P475" s="263"/>
      <c r="Q475" s="263"/>
      <c r="R475" s="263"/>
      <c r="S475" s="263"/>
      <c r="T475" s="263"/>
      <c r="U475" s="264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5" t="s">
        <v>131</v>
      </c>
      <c r="AU475" s="265" t="s">
        <v>82</v>
      </c>
      <c r="AV475" s="15" t="s">
        <v>80</v>
      </c>
      <c r="AW475" s="15" t="s">
        <v>30</v>
      </c>
      <c r="AX475" s="15" t="s">
        <v>73</v>
      </c>
      <c r="AY475" s="265" t="s">
        <v>119</v>
      </c>
    </row>
    <row r="476" s="13" customFormat="1">
      <c r="A476" s="13"/>
      <c r="B476" s="234"/>
      <c r="C476" s="235"/>
      <c r="D476" s="227" t="s">
        <v>131</v>
      </c>
      <c r="E476" s="236" t="s">
        <v>1</v>
      </c>
      <c r="F476" s="237" t="s">
        <v>80</v>
      </c>
      <c r="G476" s="235"/>
      <c r="H476" s="238">
        <v>1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2"/>
      <c r="U476" s="24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131</v>
      </c>
      <c r="AU476" s="244" t="s">
        <v>82</v>
      </c>
      <c r="AV476" s="13" t="s">
        <v>82</v>
      </c>
      <c r="AW476" s="13" t="s">
        <v>30</v>
      </c>
      <c r="AX476" s="13" t="s">
        <v>73</v>
      </c>
      <c r="AY476" s="244" t="s">
        <v>119</v>
      </c>
    </row>
    <row r="477" s="14" customFormat="1">
      <c r="A477" s="14"/>
      <c r="B477" s="245"/>
      <c r="C477" s="246"/>
      <c r="D477" s="227" t="s">
        <v>131</v>
      </c>
      <c r="E477" s="247" t="s">
        <v>1</v>
      </c>
      <c r="F477" s="248" t="s">
        <v>133</v>
      </c>
      <c r="G477" s="246"/>
      <c r="H477" s="249">
        <v>1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3"/>
      <c r="U477" s="25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131</v>
      </c>
      <c r="AU477" s="255" t="s">
        <v>82</v>
      </c>
      <c r="AV477" s="14" t="s">
        <v>126</v>
      </c>
      <c r="AW477" s="14" t="s">
        <v>30</v>
      </c>
      <c r="AX477" s="14" t="s">
        <v>80</v>
      </c>
      <c r="AY477" s="255" t="s">
        <v>119</v>
      </c>
    </row>
    <row r="478" s="2" customFormat="1" ht="37.8" customHeight="1">
      <c r="A478" s="39"/>
      <c r="B478" s="40"/>
      <c r="C478" s="214" t="s">
        <v>551</v>
      </c>
      <c r="D478" s="214" t="s">
        <v>121</v>
      </c>
      <c r="E478" s="215" t="s">
        <v>552</v>
      </c>
      <c r="F478" s="216" t="s">
        <v>553</v>
      </c>
      <c r="G478" s="217" t="s">
        <v>326</v>
      </c>
      <c r="H478" s="218">
        <v>2</v>
      </c>
      <c r="I478" s="219"/>
      <c r="J478" s="220">
        <f>ROUND(I478*H478,2)</f>
        <v>0</v>
      </c>
      <c r="K478" s="216" t="s">
        <v>1</v>
      </c>
      <c r="L478" s="45"/>
      <c r="M478" s="221" t="s">
        <v>1</v>
      </c>
      <c r="N478" s="222" t="s">
        <v>38</v>
      </c>
      <c r="O478" s="92"/>
      <c r="P478" s="223">
        <f>O478*H478</f>
        <v>0</v>
      </c>
      <c r="Q478" s="223">
        <v>0</v>
      </c>
      <c r="R478" s="223">
        <f>Q478*H478</f>
        <v>0</v>
      </c>
      <c r="S478" s="223">
        <v>0</v>
      </c>
      <c r="T478" s="223">
        <f>S478*H478</f>
        <v>0</v>
      </c>
      <c r="U478" s="224" t="s">
        <v>1</v>
      </c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5" t="s">
        <v>126</v>
      </c>
      <c r="AT478" s="225" t="s">
        <v>121</v>
      </c>
      <c r="AU478" s="225" t="s">
        <v>82</v>
      </c>
      <c r="AY478" s="18" t="s">
        <v>119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8" t="s">
        <v>80</v>
      </c>
      <c r="BK478" s="226">
        <f>ROUND(I478*H478,2)</f>
        <v>0</v>
      </c>
      <c r="BL478" s="18" t="s">
        <v>126</v>
      </c>
      <c r="BM478" s="225" t="s">
        <v>554</v>
      </c>
    </row>
    <row r="479" s="2" customFormat="1">
      <c r="A479" s="39"/>
      <c r="B479" s="40"/>
      <c r="C479" s="41"/>
      <c r="D479" s="227" t="s">
        <v>127</v>
      </c>
      <c r="E479" s="41"/>
      <c r="F479" s="228" t="s">
        <v>555</v>
      </c>
      <c r="G479" s="41"/>
      <c r="H479" s="41"/>
      <c r="I479" s="229"/>
      <c r="J479" s="41"/>
      <c r="K479" s="41"/>
      <c r="L479" s="45"/>
      <c r="M479" s="230"/>
      <c r="N479" s="231"/>
      <c r="O479" s="92"/>
      <c r="P479" s="92"/>
      <c r="Q479" s="92"/>
      <c r="R479" s="92"/>
      <c r="S479" s="92"/>
      <c r="T479" s="92"/>
      <c r="U479" s="93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127</v>
      </c>
      <c r="AU479" s="18" t="s">
        <v>82</v>
      </c>
    </row>
    <row r="480" s="15" customFormat="1">
      <c r="A480" s="15"/>
      <c r="B480" s="256"/>
      <c r="C480" s="257"/>
      <c r="D480" s="227" t="s">
        <v>131</v>
      </c>
      <c r="E480" s="258" t="s">
        <v>1</v>
      </c>
      <c r="F480" s="259" t="s">
        <v>556</v>
      </c>
      <c r="G480" s="257"/>
      <c r="H480" s="258" t="s">
        <v>1</v>
      </c>
      <c r="I480" s="260"/>
      <c r="J480" s="257"/>
      <c r="K480" s="257"/>
      <c r="L480" s="261"/>
      <c r="M480" s="262"/>
      <c r="N480" s="263"/>
      <c r="O480" s="263"/>
      <c r="P480" s="263"/>
      <c r="Q480" s="263"/>
      <c r="R480" s="263"/>
      <c r="S480" s="263"/>
      <c r="T480" s="263"/>
      <c r="U480" s="264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5" t="s">
        <v>131</v>
      </c>
      <c r="AU480" s="265" t="s">
        <v>82</v>
      </c>
      <c r="AV480" s="15" t="s">
        <v>80</v>
      </c>
      <c r="AW480" s="15" t="s">
        <v>30</v>
      </c>
      <c r="AX480" s="15" t="s">
        <v>73</v>
      </c>
      <c r="AY480" s="265" t="s">
        <v>119</v>
      </c>
    </row>
    <row r="481" s="15" customFormat="1">
      <c r="A481" s="15"/>
      <c r="B481" s="256"/>
      <c r="C481" s="257"/>
      <c r="D481" s="227" t="s">
        <v>131</v>
      </c>
      <c r="E481" s="258" t="s">
        <v>1</v>
      </c>
      <c r="F481" s="259" t="s">
        <v>557</v>
      </c>
      <c r="G481" s="257"/>
      <c r="H481" s="258" t="s">
        <v>1</v>
      </c>
      <c r="I481" s="260"/>
      <c r="J481" s="257"/>
      <c r="K481" s="257"/>
      <c r="L481" s="261"/>
      <c r="M481" s="262"/>
      <c r="N481" s="263"/>
      <c r="O481" s="263"/>
      <c r="P481" s="263"/>
      <c r="Q481" s="263"/>
      <c r="R481" s="263"/>
      <c r="S481" s="263"/>
      <c r="T481" s="263"/>
      <c r="U481" s="264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5" t="s">
        <v>131</v>
      </c>
      <c r="AU481" s="265" t="s">
        <v>82</v>
      </c>
      <c r="AV481" s="15" t="s">
        <v>80</v>
      </c>
      <c r="AW481" s="15" t="s">
        <v>30</v>
      </c>
      <c r="AX481" s="15" t="s">
        <v>73</v>
      </c>
      <c r="AY481" s="265" t="s">
        <v>119</v>
      </c>
    </row>
    <row r="482" s="13" customFormat="1">
      <c r="A482" s="13"/>
      <c r="B482" s="234"/>
      <c r="C482" s="235"/>
      <c r="D482" s="227" t="s">
        <v>131</v>
      </c>
      <c r="E482" s="236" t="s">
        <v>1</v>
      </c>
      <c r="F482" s="237" t="s">
        <v>80</v>
      </c>
      <c r="G482" s="235"/>
      <c r="H482" s="238">
        <v>1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2"/>
      <c r="U482" s="24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131</v>
      </c>
      <c r="AU482" s="244" t="s">
        <v>82</v>
      </c>
      <c r="AV482" s="13" t="s">
        <v>82</v>
      </c>
      <c r="AW482" s="13" t="s">
        <v>30</v>
      </c>
      <c r="AX482" s="13" t="s">
        <v>73</v>
      </c>
      <c r="AY482" s="244" t="s">
        <v>119</v>
      </c>
    </row>
    <row r="483" s="15" customFormat="1">
      <c r="A483" s="15"/>
      <c r="B483" s="256"/>
      <c r="C483" s="257"/>
      <c r="D483" s="227" t="s">
        <v>131</v>
      </c>
      <c r="E483" s="258" t="s">
        <v>1</v>
      </c>
      <c r="F483" s="259" t="s">
        <v>558</v>
      </c>
      <c r="G483" s="257"/>
      <c r="H483" s="258" t="s">
        <v>1</v>
      </c>
      <c r="I483" s="260"/>
      <c r="J483" s="257"/>
      <c r="K483" s="257"/>
      <c r="L483" s="261"/>
      <c r="M483" s="262"/>
      <c r="N483" s="263"/>
      <c r="O483" s="263"/>
      <c r="P483" s="263"/>
      <c r="Q483" s="263"/>
      <c r="R483" s="263"/>
      <c r="S483" s="263"/>
      <c r="T483" s="263"/>
      <c r="U483" s="264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5" t="s">
        <v>131</v>
      </c>
      <c r="AU483" s="265" t="s">
        <v>82</v>
      </c>
      <c r="AV483" s="15" t="s">
        <v>80</v>
      </c>
      <c r="AW483" s="15" t="s">
        <v>30</v>
      </c>
      <c r="AX483" s="15" t="s">
        <v>73</v>
      </c>
      <c r="AY483" s="265" t="s">
        <v>119</v>
      </c>
    </row>
    <row r="484" s="13" customFormat="1">
      <c r="A484" s="13"/>
      <c r="B484" s="234"/>
      <c r="C484" s="235"/>
      <c r="D484" s="227" t="s">
        <v>131</v>
      </c>
      <c r="E484" s="236" t="s">
        <v>1</v>
      </c>
      <c r="F484" s="237" t="s">
        <v>80</v>
      </c>
      <c r="G484" s="235"/>
      <c r="H484" s="238">
        <v>1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2"/>
      <c r="U484" s="24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131</v>
      </c>
      <c r="AU484" s="244" t="s">
        <v>82</v>
      </c>
      <c r="AV484" s="13" t="s">
        <v>82</v>
      </c>
      <c r="AW484" s="13" t="s">
        <v>30</v>
      </c>
      <c r="AX484" s="13" t="s">
        <v>73</v>
      </c>
      <c r="AY484" s="244" t="s">
        <v>119</v>
      </c>
    </row>
    <row r="485" s="14" customFormat="1">
      <c r="A485" s="14"/>
      <c r="B485" s="245"/>
      <c r="C485" s="246"/>
      <c r="D485" s="227" t="s">
        <v>131</v>
      </c>
      <c r="E485" s="247" t="s">
        <v>1</v>
      </c>
      <c r="F485" s="248" t="s">
        <v>133</v>
      </c>
      <c r="G485" s="246"/>
      <c r="H485" s="249">
        <v>2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3"/>
      <c r="U485" s="25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131</v>
      </c>
      <c r="AU485" s="255" t="s">
        <v>82</v>
      </c>
      <c r="AV485" s="14" t="s">
        <v>126</v>
      </c>
      <c r="AW485" s="14" t="s">
        <v>30</v>
      </c>
      <c r="AX485" s="14" t="s">
        <v>80</v>
      </c>
      <c r="AY485" s="255" t="s">
        <v>119</v>
      </c>
    </row>
    <row r="486" s="2" customFormat="1" ht="33" customHeight="1">
      <c r="A486" s="39"/>
      <c r="B486" s="40"/>
      <c r="C486" s="214" t="s">
        <v>394</v>
      </c>
      <c r="D486" s="214" t="s">
        <v>121</v>
      </c>
      <c r="E486" s="215" t="s">
        <v>559</v>
      </c>
      <c r="F486" s="216" t="s">
        <v>560</v>
      </c>
      <c r="G486" s="217" t="s">
        <v>326</v>
      </c>
      <c r="H486" s="218">
        <v>3</v>
      </c>
      <c r="I486" s="219"/>
      <c r="J486" s="220">
        <f>ROUND(I486*H486,2)</f>
        <v>0</v>
      </c>
      <c r="K486" s="216" t="s">
        <v>125</v>
      </c>
      <c r="L486" s="45"/>
      <c r="M486" s="221" t="s">
        <v>1</v>
      </c>
      <c r="N486" s="222" t="s">
        <v>38</v>
      </c>
      <c r="O486" s="92"/>
      <c r="P486" s="223">
        <f>O486*H486</f>
        <v>0</v>
      </c>
      <c r="Q486" s="223">
        <v>0.0039592000000000004</v>
      </c>
      <c r="R486" s="223">
        <f>Q486*H486</f>
        <v>0.011877600000000002</v>
      </c>
      <c r="S486" s="223">
        <v>0</v>
      </c>
      <c r="T486" s="223">
        <f>S486*H486</f>
        <v>0</v>
      </c>
      <c r="U486" s="224" t="s">
        <v>1</v>
      </c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5" t="s">
        <v>126</v>
      </c>
      <c r="AT486" s="225" t="s">
        <v>121</v>
      </c>
      <c r="AU486" s="225" t="s">
        <v>82</v>
      </c>
      <c r="AY486" s="18" t="s">
        <v>119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8" t="s">
        <v>80</v>
      </c>
      <c r="BK486" s="226">
        <f>ROUND(I486*H486,2)</f>
        <v>0</v>
      </c>
      <c r="BL486" s="18" t="s">
        <v>126</v>
      </c>
      <c r="BM486" s="225" t="s">
        <v>561</v>
      </c>
    </row>
    <row r="487" s="2" customFormat="1">
      <c r="A487" s="39"/>
      <c r="B487" s="40"/>
      <c r="C487" s="41"/>
      <c r="D487" s="227" t="s">
        <v>127</v>
      </c>
      <c r="E487" s="41"/>
      <c r="F487" s="228" t="s">
        <v>562</v>
      </c>
      <c r="G487" s="41"/>
      <c r="H487" s="41"/>
      <c r="I487" s="229"/>
      <c r="J487" s="41"/>
      <c r="K487" s="41"/>
      <c r="L487" s="45"/>
      <c r="M487" s="230"/>
      <c r="N487" s="231"/>
      <c r="O487" s="92"/>
      <c r="P487" s="92"/>
      <c r="Q487" s="92"/>
      <c r="R487" s="92"/>
      <c r="S487" s="92"/>
      <c r="T487" s="92"/>
      <c r="U487" s="93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127</v>
      </c>
      <c r="AU487" s="18" t="s">
        <v>82</v>
      </c>
    </row>
    <row r="488" s="2" customFormat="1">
      <c r="A488" s="39"/>
      <c r="B488" s="40"/>
      <c r="C488" s="41"/>
      <c r="D488" s="232" t="s">
        <v>129</v>
      </c>
      <c r="E488" s="41"/>
      <c r="F488" s="233" t="s">
        <v>563</v>
      </c>
      <c r="G488" s="41"/>
      <c r="H488" s="41"/>
      <c r="I488" s="229"/>
      <c r="J488" s="41"/>
      <c r="K488" s="41"/>
      <c r="L488" s="45"/>
      <c r="M488" s="230"/>
      <c r="N488" s="231"/>
      <c r="O488" s="92"/>
      <c r="P488" s="92"/>
      <c r="Q488" s="92"/>
      <c r="R488" s="92"/>
      <c r="S488" s="92"/>
      <c r="T488" s="92"/>
      <c r="U488" s="93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129</v>
      </c>
      <c r="AU488" s="18" t="s">
        <v>82</v>
      </c>
    </row>
    <row r="489" s="15" customFormat="1">
      <c r="A489" s="15"/>
      <c r="B489" s="256"/>
      <c r="C489" s="257"/>
      <c r="D489" s="227" t="s">
        <v>131</v>
      </c>
      <c r="E489" s="258" t="s">
        <v>1</v>
      </c>
      <c r="F489" s="259" t="s">
        <v>550</v>
      </c>
      <c r="G489" s="257"/>
      <c r="H489" s="258" t="s">
        <v>1</v>
      </c>
      <c r="I489" s="260"/>
      <c r="J489" s="257"/>
      <c r="K489" s="257"/>
      <c r="L489" s="261"/>
      <c r="M489" s="262"/>
      <c r="N489" s="263"/>
      <c r="O489" s="263"/>
      <c r="P489" s="263"/>
      <c r="Q489" s="263"/>
      <c r="R489" s="263"/>
      <c r="S489" s="263"/>
      <c r="T489" s="263"/>
      <c r="U489" s="264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5" t="s">
        <v>131</v>
      </c>
      <c r="AU489" s="265" t="s">
        <v>82</v>
      </c>
      <c r="AV489" s="15" t="s">
        <v>80</v>
      </c>
      <c r="AW489" s="15" t="s">
        <v>30</v>
      </c>
      <c r="AX489" s="15" t="s">
        <v>73</v>
      </c>
      <c r="AY489" s="265" t="s">
        <v>119</v>
      </c>
    </row>
    <row r="490" s="13" customFormat="1">
      <c r="A490" s="13"/>
      <c r="B490" s="234"/>
      <c r="C490" s="235"/>
      <c r="D490" s="227" t="s">
        <v>131</v>
      </c>
      <c r="E490" s="236" t="s">
        <v>1</v>
      </c>
      <c r="F490" s="237" t="s">
        <v>80</v>
      </c>
      <c r="G490" s="235"/>
      <c r="H490" s="238">
        <v>1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2"/>
      <c r="U490" s="24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131</v>
      </c>
      <c r="AU490" s="244" t="s">
        <v>82</v>
      </c>
      <c r="AV490" s="13" t="s">
        <v>82</v>
      </c>
      <c r="AW490" s="13" t="s">
        <v>30</v>
      </c>
      <c r="AX490" s="13" t="s">
        <v>73</v>
      </c>
      <c r="AY490" s="244" t="s">
        <v>119</v>
      </c>
    </row>
    <row r="491" s="15" customFormat="1">
      <c r="A491" s="15"/>
      <c r="B491" s="256"/>
      <c r="C491" s="257"/>
      <c r="D491" s="227" t="s">
        <v>131</v>
      </c>
      <c r="E491" s="258" t="s">
        <v>1</v>
      </c>
      <c r="F491" s="259" t="s">
        <v>557</v>
      </c>
      <c r="G491" s="257"/>
      <c r="H491" s="258" t="s">
        <v>1</v>
      </c>
      <c r="I491" s="260"/>
      <c r="J491" s="257"/>
      <c r="K491" s="257"/>
      <c r="L491" s="261"/>
      <c r="M491" s="262"/>
      <c r="N491" s="263"/>
      <c r="O491" s="263"/>
      <c r="P491" s="263"/>
      <c r="Q491" s="263"/>
      <c r="R491" s="263"/>
      <c r="S491" s="263"/>
      <c r="T491" s="263"/>
      <c r="U491" s="264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5" t="s">
        <v>131</v>
      </c>
      <c r="AU491" s="265" t="s">
        <v>82</v>
      </c>
      <c r="AV491" s="15" t="s">
        <v>80</v>
      </c>
      <c r="AW491" s="15" t="s">
        <v>30</v>
      </c>
      <c r="AX491" s="15" t="s">
        <v>73</v>
      </c>
      <c r="AY491" s="265" t="s">
        <v>119</v>
      </c>
    </row>
    <row r="492" s="13" customFormat="1">
      <c r="A492" s="13"/>
      <c r="B492" s="234"/>
      <c r="C492" s="235"/>
      <c r="D492" s="227" t="s">
        <v>131</v>
      </c>
      <c r="E492" s="236" t="s">
        <v>1</v>
      </c>
      <c r="F492" s="237" t="s">
        <v>80</v>
      </c>
      <c r="G492" s="235"/>
      <c r="H492" s="238">
        <v>1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2"/>
      <c r="U492" s="24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131</v>
      </c>
      <c r="AU492" s="244" t="s">
        <v>82</v>
      </c>
      <c r="AV492" s="13" t="s">
        <v>82</v>
      </c>
      <c r="AW492" s="13" t="s">
        <v>30</v>
      </c>
      <c r="AX492" s="13" t="s">
        <v>73</v>
      </c>
      <c r="AY492" s="244" t="s">
        <v>119</v>
      </c>
    </row>
    <row r="493" s="15" customFormat="1">
      <c r="A493" s="15"/>
      <c r="B493" s="256"/>
      <c r="C493" s="257"/>
      <c r="D493" s="227" t="s">
        <v>131</v>
      </c>
      <c r="E493" s="258" t="s">
        <v>1</v>
      </c>
      <c r="F493" s="259" t="s">
        <v>558</v>
      </c>
      <c r="G493" s="257"/>
      <c r="H493" s="258" t="s">
        <v>1</v>
      </c>
      <c r="I493" s="260"/>
      <c r="J493" s="257"/>
      <c r="K493" s="257"/>
      <c r="L493" s="261"/>
      <c r="M493" s="262"/>
      <c r="N493" s="263"/>
      <c r="O493" s="263"/>
      <c r="P493" s="263"/>
      <c r="Q493" s="263"/>
      <c r="R493" s="263"/>
      <c r="S493" s="263"/>
      <c r="T493" s="263"/>
      <c r="U493" s="264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131</v>
      </c>
      <c r="AU493" s="265" t="s">
        <v>82</v>
      </c>
      <c r="AV493" s="15" t="s">
        <v>80</v>
      </c>
      <c r="AW493" s="15" t="s">
        <v>30</v>
      </c>
      <c r="AX493" s="15" t="s">
        <v>73</v>
      </c>
      <c r="AY493" s="265" t="s">
        <v>119</v>
      </c>
    </row>
    <row r="494" s="13" customFormat="1">
      <c r="A494" s="13"/>
      <c r="B494" s="234"/>
      <c r="C494" s="235"/>
      <c r="D494" s="227" t="s">
        <v>131</v>
      </c>
      <c r="E494" s="236" t="s">
        <v>1</v>
      </c>
      <c r="F494" s="237" t="s">
        <v>80</v>
      </c>
      <c r="G494" s="235"/>
      <c r="H494" s="238">
        <v>1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2"/>
      <c r="U494" s="24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131</v>
      </c>
      <c r="AU494" s="244" t="s">
        <v>82</v>
      </c>
      <c r="AV494" s="13" t="s">
        <v>82</v>
      </c>
      <c r="AW494" s="13" t="s">
        <v>30</v>
      </c>
      <c r="AX494" s="13" t="s">
        <v>73</v>
      </c>
      <c r="AY494" s="244" t="s">
        <v>119</v>
      </c>
    </row>
    <row r="495" s="14" customFormat="1">
      <c r="A495" s="14"/>
      <c r="B495" s="245"/>
      <c r="C495" s="246"/>
      <c r="D495" s="227" t="s">
        <v>131</v>
      </c>
      <c r="E495" s="247" t="s">
        <v>1</v>
      </c>
      <c r="F495" s="248" t="s">
        <v>133</v>
      </c>
      <c r="G495" s="246"/>
      <c r="H495" s="249">
        <v>3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3"/>
      <c r="U495" s="25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131</v>
      </c>
      <c r="AU495" s="255" t="s">
        <v>82</v>
      </c>
      <c r="AV495" s="14" t="s">
        <v>126</v>
      </c>
      <c r="AW495" s="14" t="s">
        <v>30</v>
      </c>
      <c r="AX495" s="14" t="s">
        <v>80</v>
      </c>
      <c r="AY495" s="255" t="s">
        <v>119</v>
      </c>
    </row>
    <row r="496" s="2" customFormat="1" ht="24.15" customHeight="1">
      <c r="A496" s="39"/>
      <c r="B496" s="40"/>
      <c r="C496" s="214" t="s">
        <v>564</v>
      </c>
      <c r="D496" s="214" t="s">
        <v>121</v>
      </c>
      <c r="E496" s="215" t="s">
        <v>565</v>
      </c>
      <c r="F496" s="216" t="s">
        <v>566</v>
      </c>
      <c r="G496" s="217" t="s">
        <v>326</v>
      </c>
      <c r="H496" s="218">
        <v>3</v>
      </c>
      <c r="I496" s="219"/>
      <c r="J496" s="220">
        <f>ROUND(I496*H496,2)</f>
        <v>0</v>
      </c>
      <c r="K496" s="216" t="s">
        <v>125</v>
      </c>
      <c r="L496" s="45"/>
      <c r="M496" s="221" t="s">
        <v>1</v>
      </c>
      <c r="N496" s="222" t="s">
        <v>38</v>
      </c>
      <c r="O496" s="92"/>
      <c r="P496" s="223">
        <f>O496*H496</f>
        <v>0</v>
      </c>
      <c r="Q496" s="223">
        <v>0</v>
      </c>
      <c r="R496" s="223">
        <f>Q496*H496</f>
        <v>0</v>
      </c>
      <c r="S496" s="223">
        <v>0</v>
      </c>
      <c r="T496" s="223">
        <f>S496*H496</f>
        <v>0</v>
      </c>
      <c r="U496" s="224" t="s">
        <v>1</v>
      </c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5" t="s">
        <v>126</v>
      </c>
      <c r="AT496" s="225" t="s">
        <v>121</v>
      </c>
      <c r="AU496" s="225" t="s">
        <v>82</v>
      </c>
      <c r="AY496" s="18" t="s">
        <v>119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8" t="s">
        <v>80</v>
      </c>
      <c r="BK496" s="226">
        <f>ROUND(I496*H496,2)</f>
        <v>0</v>
      </c>
      <c r="BL496" s="18" t="s">
        <v>126</v>
      </c>
      <c r="BM496" s="225" t="s">
        <v>567</v>
      </c>
    </row>
    <row r="497" s="2" customFormat="1">
      <c r="A497" s="39"/>
      <c r="B497" s="40"/>
      <c r="C497" s="41"/>
      <c r="D497" s="227" t="s">
        <v>127</v>
      </c>
      <c r="E497" s="41"/>
      <c r="F497" s="228" t="s">
        <v>568</v>
      </c>
      <c r="G497" s="41"/>
      <c r="H497" s="41"/>
      <c r="I497" s="229"/>
      <c r="J497" s="41"/>
      <c r="K497" s="41"/>
      <c r="L497" s="45"/>
      <c r="M497" s="230"/>
      <c r="N497" s="231"/>
      <c r="O497" s="92"/>
      <c r="P497" s="92"/>
      <c r="Q497" s="92"/>
      <c r="R497" s="92"/>
      <c r="S497" s="92"/>
      <c r="T497" s="92"/>
      <c r="U497" s="93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127</v>
      </c>
      <c r="AU497" s="18" t="s">
        <v>82</v>
      </c>
    </row>
    <row r="498" s="2" customFormat="1">
      <c r="A498" s="39"/>
      <c r="B498" s="40"/>
      <c r="C498" s="41"/>
      <c r="D498" s="232" t="s">
        <v>129</v>
      </c>
      <c r="E498" s="41"/>
      <c r="F498" s="233" t="s">
        <v>569</v>
      </c>
      <c r="G498" s="41"/>
      <c r="H498" s="41"/>
      <c r="I498" s="229"/>
      <c r="J498" s="41"/>
      <c r="K498" s="41"/>
      <c r="L498" s="45"/>
      <c r="M498" s="230"/>
      <c r="N498" s="231"/>
      <c r="O498" s="92"/>
      <c r="P498" s="92"/>
      <c r="Q498" s="92"/>
      <c r="R498" s="92"/>
      <c r="S498" s="92"/>
      <c r="T498" s="92"/>
      <c r="U498" s="93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129</v>
      </c>
      <c r="AU498" s="18" t="s">
        <v>82</v>
      </c>
    </row>
    <row r="499" s="2" customFormat="1" ht="33" customHeight="1">
      <c r="A499" s="39"/>
      <c r="B499" s="40"/>
      <c r="C499" s="214" t="s">
        <v>402</v>
      </c>
      <c r="D499" s="214" t="s">
        <v>121</v>
      </c>
      <c r="E499" s="215" t="s">
        <v>570</v>
      </c>
      <c r="F499" s="216" t="s">
        <v>571</v>
      </c>
      <c r="G499" s="217" t="s">
        <v>326</v>
      </c>
      <c r="H499" s="218">
        <v>3</v>
      </c>
      <c r="I499" s="219"/>
      <c r="J499" s="220">
        <f>ROUND(I499*H499,2)</f>
        <v>0</v>
      </c>
      <c r="K499" s="216" t="s">
        <v>125</v>
      </c>
      <c r="L499" s="45"/>
      <c r="M499" s="221" t="s">
        <v>1</v>
      </c>
      <c r="N499" s="222" t="s">
        <v>38</v>
      </c>
      <c r="O499" s="92"/>
      <c r="P499" s="223">
        <f>O499*H499</f>
        <v>0</v>
      </c>
      <c r="Q499" s="223">
        <v>0.060600000000000001</v>
      </c>
      <c r="R499" s="223">
        <f>Q499*H499</f>
        <v>0.18180000000000002</v>
      </c>
      <c r="S499" s="223">
        <v>0</v>
      </c>
      <c r="T499" s="223">
        <f>S499*H499</f>
        <v>0</v>
      </c>
      <c r="U499" s="224" t="s">
        <v>1</v>
      </c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5" t="s">
        <v>126</v>
      </c>
      <c r="AT499" s="225" t="s">
        <v>121</v>
      </c>
      <c r="AU499" s="225" t="s">
        <v>82</v>
      </c>
      <c r="AY499" s="18" t="s">
        <v>119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8" t="s">
        <v>80</v>
      </c>
      <c r="BK499" s="226">
        <f>ROUND(I499*H499,2)</f>
        <v>0</v>
      </c>
      <c r="BL499" s="18" t="s">
        <v>126</v>
      </c>
      <c r="BM499" s="225" t="s">
        <v>572</v>
      </c>
    </row>
    <row r="500" s="2" customFormat="1">
      <c r="A500" s="39"/>
      <c r="B500" s="40"/>
      <c r="C500" s="41"/>
      <c r="D500" s="227" t="s">
        <v>127</v>
      </c>
      <c r="E500" s="41"/>
      <c r="F500" s="228" t="s">
        <v>573</v>
      </c>
      <c r="G500" s="41"/>
      <c r="H500" s="41"/>
      <c r="I500" s="229"/>
      <c r="J500" s="41"/>
      <c r="K500" s="41"/>
      <c r="L500" s="45"/>
      <c r="M500" s="230"/>
      <c r="N500" s="231"/>
      <c r="O500" s="92"/>
      <c r="P500" s="92"/>
      <c r="Q500" s="92"/>
      <c r="R500" s="92"/>
      <c r="S500" s="92"/>
      <c r="T500" s="92"/>
      <c r="U500" s="93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127</v>
      </c>
      <c r="AU500" s="18" t="s">
        <v>82</v>
      </c>
    </row>
    <row r="501" s="2" customFormat="1">
      <c r="A501" s="39"/>
      <c r="B501" s="40"/>
      <c r="C501" s="41"/>
      <c r="D501" s="232" t="s">
        <v>129</v>
      </c>
      <c r="E501" s="41"/>
      <c r="F501" s="233" t="s">
        <v>574</v>
      </c>
      <c r="G501" s="41"/>
      <c r="H501" s="41"/>
      <c r="I501" s="229"/>
      <c r="J501" s="41"/>
      <c r="K501" s="41"/>
      <c r="L501" s="45"/>
      <c r="M501" s="230"/>
      <c r="N501" s="231"/>
      <c r="O501" s="92"/>
      <c r="P501" s="92"/>
      <c r="Q501" s="92"/>
      <c r="R501" s="92"/>
      <c r="S501" s="92"/>
      <c r="T501" s="92"/>
      <c r="U501" s="93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129</v>
      </c>
      <c r="AU501" s="18" t="s">
        <v>82</v>
      </c>
    </row>
    <row r="502" s="15" customFormat="1">
      <c r="A502" s="15"/>
      <c r="B502" s="256"/>
      <c r="C502" s="257"/>
      <c r="D502" s="227" t="s">
        <v>131</v>
      </c>
      <c r="E502" s="258" t="s">
        <v>1</v>
      </c>
      <c r="F502" s="259" t="s">
        <v>550</v>
      </c>
      <c r="G502" s="257"/>
      <c r="H502" s="258" t="s">
        <v>1</v>
      </c>
      <c r="I502" s="260"/>
      <c r="J502" s="257"/>
      <c r="K502" s="257"/>
      <c r="L502" s="261"/>
      <c r="M502" s="262"/>
      <c r="N502" s="263"/>
      <c r="O502" s="263"/>
      <c r="P502" s="263"/>
      <c r="Q502" s="263"/>
      <c r="R502" s="263"/>
      <c r="S502" s="263"/>
      <c r="T502" s="263"/>
      <c r="U502" s="264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5" t="s">
        <v>131</v>
      </c>
      <c r="AU502" s="265" t="s">
        <v>82</v>
      </c>
      <c r="AV502" s="15" t="s">
        <v>80</v>
      </c>
      <c r="AW502" s="15" t="s">
        <v>30</v>
      </c>
      <c r="AX502" s="15" t="s">
        <v>73</v>
      </c>
      <c r="AY502" s="265" t="s">
        <v>119</v>
      </c>
    </row>
    <row r="503" s="13" customFormat="1">
      <c r="A503" s="13"/>
      <c r="B503" s="234"/>
      <c r="C503" s="235"/>
      <c r="D503" s="227" t="s">
        <v>131</v>
      </c>
      <c r="E503" s="236" t="s">
        <v>1</v>
      </c>
      <c r="F503" s="237" t="s">
        <v>80</v>
      </c>
      <c r="G503" s="235"/>
      <c r="H503" s="238">
        <v>1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2"/>
      <c r="U503" s="24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131</v>
      </c>
      <c r="AU503" s="244" t="s">
        <v>82</v>
      </c>
      <c r="AV503" s="13" t="s">
        <v>82</v>
      </c>
      <c r="AW503" s="13" t="s">
        <v>30</v>
      </c>
      <c r="AX503" s="13" t="s">
        <v>73</v>
      </c>
      <c r="AY503" s="244" t="s">
        <v>119</v>
      </c>
    </row>
    <row r="504" s="15" customFormat="1">
      <c r="A504" s="15"/>
      <c r="B504" s="256"/>
      <c r="C504" s="257"/>
      <c r="D504" s="227" t="s">
        <v>131</v>
      </c>
      <c r="E504" s="258" t="s">
        <v>1</v>
      </c>
      <c r="F504" s="259" t="s">
        <v>557</v>
      </c>
      <c r="G504" s="257"/>
      <c r="H504" s="258" t="s">
        <v>1</v>
      </c>
      <c r="I504" s="260"/>
      <c r="J504" s="257"/>
      <c r="K504" s="257"/>
      <c r="L504" s="261"/>
      <c r="M504" s="262"/>
      <c r="N504" s="263"/>
      <c r="O504" s="263"/>
      <c r="P504" s="263"/>
      <c r="Q504" s="263"/>
      <c r="R504" s="263"/>
      <c r="S504" s="263"/>
      <c r="T504" s="263"/>
      <c r="U504" s="264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5" t="s">
        <v>131</v>
      </c>
      <c r="AU504" s="265" t="s">
        <v>82</v>
      </c>
      <c r="AV504" s="15" t="s">
        <v>80</v>
      </c>
      <c r="AW504" s="15" t="s">
        <v>30</v>
      </c>
      <c r="AX504" s="15" t="s">
        <v>73</v>
      </c>
      <c r="AY504" s="265" t="s">
        <v>119</v>
      </c>
    </row>
    <row r="505" s="13" customFormat="1">
      <c r="A505" s="13"/>
      <c r="B505" s="234"/>
      <c r="C505" s="235"/>
      <c r="D505" s="227" t="s">
        <v>131</v>
      </c>
      <c r="E505" s="236" t="s">
        <v>1</v>
      </c>
      <c r="F505" s="237" t="s">
        <v>80</v>
      </c>
      <c r="G505" s="235"/>
      <c r="H505" s="238">
        <v>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2"/>
      <c r="U505" s="24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131</v>
      </c>
      <c r="AU505" s="244" t="s">
        <v>82</v>
      </c>
      <c r="AV505" s="13" t="s">
        <v>82</v>
      </c>
      <c r="AW505" s="13" t="s">
        <v>30</v>
      </c>
      <c r="AX505" s="13" t="s">
        <v>73</v>
      </c>
      <c r="AY505" s="244" t="s">
        <v>119</v>
      </c>
    </row>
    <row r="506" s="15" customFormat="1">
      <c r="A506" s="15"/>
      <c r="B506" s="256"/>
      <c r="C506" s="257"/>
      <c r="D506" s="227" t="s">
        <v>131</v>
      </c>
      <c r="E506" s="258" t="s">
        <v>1</v>
      </c>
      <c r="F506" s="259" t="s">
        <v>558</v>
      </c>
      <c r="G506" s="257"/>
      <c r="H506" s="258" t="s">
        <v>1</v>
      </c>
      <c r="I506" s="260"/>
      <c r="J506" s="257"/>
      <c r="K506" s="257"/>
      <c r="L506" s="261"/>
      <c r="M506" s="262"/>
      <c r="N506" s="263"/>
      <c r="O506" s="263"/>
      <c r="P506" s="263"/>
      <c r="Q506" s="263"/>
      <c r="R506" s="263"/>
      <c r="S506" s="263"/>
      <c r="T506" s="263"/>
      <c r="U506" s="264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131</v>
      </c>
      <c r="AU506" s="265" t="s">
        <v>82</v>
      </c>
      <c r="AV506" s="15" t="s">
        <v>80</v>
      </c>
      <c r="AW506" s="15" t="s">
        <v>30</v>
      </c>
      <c r="AX506" s="15" t="s">
        <v>73</v>
      </c>
      <c r="AY506" s="265" t="s">
        <v>119</v>
      </c>
    </row>
    <row r="507" s="13" customFormat="1">
      <c r="A507" s="13"/>
      <c r="B507" s="234"/>
      <c r="C507" s="235"/>
      <c r="D507" s="227" t="s">
        <v>131</v>
      </c>
      <c r="E507" s="236" t="s">
        <v>1</v>
      </c>
      <c r="F507" s="237" t="s">
        <v>80</v>
      </c>
      <c r="G507" s="235"/>
      <c r="H507" s="238">
        <v>1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2"/>
      <c r="U507" s="24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131</v>
      </c>
      <c r="AU507" s="244" t="s">
        <v>82</v>
      </c>
      <c r="AV507" s="13" t="s">
        <v>82</v>
      </c>
      <c r="AW507" s="13" t="s">
        <v>30</v>
      </c>
      <c r="AX507" s="13" t="s">
        <v>73</v>
      </c>
      <c r="AY507" s="244" t="s">
        <v>119</v>
      </c>
    </row>
    <row r="508" s="14" customFormat="1">
      <c r="A508" s="14"/>
      <c r="B508" s="245"/>
      <c r="C508" s="246"/>
      <c r="D508" s="227" t="s">
        <v>131</v>
      </c>
      <c r="E508" s="247" t="s">
        <v>1</v>
      </c>
      <c r="F508" s="248" t="s">
        <v>133</v>
      </c>
      <c r="G508" s="246"/>
      <c r="H508" s="249">
        <v>3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3"/>
      <c r="U508" s="25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5" t="s">
        <v>131</v>
      </c>
      <c r="AU508" s="255" t="s">
        <v>82</v>
      </c>
      <c r="AV508" s="14" t="s">
        <v>126</v>
      </c>
      <c r="AW508" s="14" t="s">
        <v>30</v>
      </c>
      <c r="AX508" s="14" t="s">
        <v>80</v>
      </c>
      <c r="AY508" s="255" t="s">
        <v>119</v>
      </c>
    </row>
    <row r="509" s="2" customFormat="1" ht="37.8" customHeight="1">
      <c r="A509" s="39"/>
      <c r="B509" s="40"/>
      <c r="C509" s="214" t="s">
        <v>575</v>
      </c>
      <c r="D509" s="214" t="s">
        <v>121</v>
      </c>
      <c r="E509" s="215" t="s">
        <v>576</v>
      </c>
      <c r="F509" s="216" t="s">
        <v>577</v>
      </c>
      <c r="G509" s="217" t="s">
        <v>326</v>
      </c>
      <c r="H509" s="218">
        <v>1</v>
      </c>
      <c r="I509" s="219"/>
      <c r="J509" s="220">
        <f>ROUND(I509*H509,2)</f>
        <v>0</v>
      </c>
      <c r="K509" s="216" t="s">
        <v>1</v>
      </c>
      <c r="L509" s="45"/>
      <c r="M509" s="221" t="s">
        <v>1</v>
      </c>
      <c r="N509" s="222" t="s">
        <v>38</v>
      </c>
      <c r="O509" s="92"/>
      <c r="P509" s="223">
        <f>O509*H509</f>
        <v>0</v>
      </c>
      <c r="Q509" s="223">
        <v>0</v>
      </c>
      <c r="R509" s="223">
        <f>Q509*H509</f>
        <v>0</v>
      </c>
      <c r="S509" s="223">
        <v>0</v>
      </c>
      <c r="T509" s="223">
        <f>S509*H509</f>
        <v>0</v>
      </c>
      <c r="U509" s="224" t="s">
        <v>1</v>
      </c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5" t="s">
        <v>126</v>
      </c>
      <c r="AT509" s="225" t="s">
        <v>121</v>
      </c>
      <c r="AU509" s="225" t="s">
        <v>82</v>
      </c>
      <c r="AY509" s="18" t="s">
        <v>119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8" t="s">
        <v>80</v>
      </c>
      <c r="BK509" s="226">
        <f>ROUND(I509*H509,2)</f>
        <v>0</v>
      </c>
      <c r="BL509" s="18" t="s">
        <v>126</v>
      </c>
      <c r="BM509" s="225" t="s">
        <v>578</v>
      </c>
    </row>
    <row r="510" s="2" customFormat="1">
      <c r="A510" s="39"/>
      <c r="B510" s="40"/>
      <c r="C510" s="41"/>
      <c r="D510" s="227" t="s">
        <v>127</v>
      </c>
      <c r="E510" s="41"/>
      <c r="F510" s="228" t="s">
        <v>579</v>
      </c>
      <c r="G510" s="41"/>
      <c r="H510" s="41"/>
      <c r="I510" s="229"/>
      <c r="J510" s="41"/>
      <c r="K510" s="41"/>
      <c r="L510" s="45"/>
      <c r="M510" s="230"/>
      <c r="N510" s="231"/>
      <c r="O510" s="92"/>
      <c r="P510" s="92"/>
      <c r="Q510" s="92"/>
      <c r="R510" s="92"/>
      <c r="S510" s="92"/>
      <c r="T510" s="92"/>
      <c r="U510" s="93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127</v>
      </c>
      <c r="AU510" s="18" t="s">
        <v>82</v>
      </c>
    </row>
    <row r="511" s="15" customFormat="1">
      <c r="A511" s="15"/>
      <c r="B511" s="256"/>
      <c r="C511" s="257"/>
      <c r="D511" s="227" t="s">
        <v>131</v>
      </c>
      <c r="E511" s="258" t="s">
        <v>1</v>
      </c>
      <c r="F511" s="259" t="s">
        <v>580</v>
      </c>
      <c r="G511" s="257"/>
      <c r="H511" s="258" t="s">
        <v>1</v>
      </c>
      <c r="I511" s="260"/>
      <c r="J511" s="257"/>
      <c r="K511" s="257"/>
      <c r="L511" s="261"/>
      <c r="M511" s="262"/>
      <c r="N511" s="263"/>
      <c r="O511" s="263"/>
      <c r="P511" s="263"/>
      <c r="Q511" s="263"/>
      <c r="R511" s="263"/>
      <c r="S511" s="263"/>
      <c r="T511" s="263"/>
      <c r="U511" s="264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5" t="s">
        <v>131</v>
      </c>
      <c r="AU511" s="265" t="s">
        <v>82</v>
      </c>
      <c r="AV511" s="15" t="s">
        <v>80</v>
      </c>
      <c r="AW511" s="15" t="s">
        <v>30</v>
      </c>
      <c r="AX511" s="15" t="s">
        <v>73</v>
      </c>
      <c r="AY511" s="265" t="s">
        <v>119</v>
      </c>
    </row>
    <row r="512" s="15" customFormat="1">
      <c r="A512" s="15"/>
      <c r="B512" s="256"/>
      <c r="C512" s="257"/>
      <c r="D512" s="227" t="s">
        <v>131</v>
      </c>
      <c r="E512" s="258" t="s">
        <v>1</v>
      </c>
      <c r="F512" s="259" t="s">
        <v>581</v>
      </c>
      <c r="G512" s="257"/>
      <c r="H512" s="258" t="s">
        <v>1</v>
      </c>
      <c r="I512" s="260"/>
      <c r="J512" s="257"/>
      <c r="K512" s="257"/>
      <c r="L512" s="261"/>
      <c r="M512" s="262"/>
      <c r="N512" s="263"/>
      <c r="O512" s="263"/>
      <c r="P512" s="263"/>
      <c r="Q512" s="263"/>
      <c r="R512" s="263"/>
      <c r="S512" s="263"/>
      <c r="T512" s="263"/>
      <c r="U512" s="264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5" t="s">
        <v>131</v>
      </c>
      <c r="AU512" s="265" t="s">
        <v>82</v>
      </c>
      <c r="AV512" s="15" t="s">
        <v>80</v>
      </c>
      <c r="AW512" s="15" t="s">
        <v>30</v>
      </c>
      <c r="AX512" s="15" t="s">
        <v>73</v>
      </c>
      <c r="AY512" s="265" t="s">
        <v>119</v>
      </c>
    </row>
    <row r="513" s="13" customFormat="1">
      <c r="A513" s="13"/>
      <c r="B513" s="234"/>
      <c r="C513" s="235"/>
      <c r="D513" s="227" t="s">
        <v>131</v>
      </c>
      <c r="E513" s="236" t="s">
        <v>1</v>
      </c>
      <c r="F513" s="237" t="s">
        <v>80</v>
      </c>
      <c r="G513" s="235"/>
      <c r="H513" s="238">
        <v>1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2"/>
      <c r="U513" s="24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131</v>
      </c>
      <c r="AU513" s="244" t="s">
        <v>82</v>
      </c>
      <c r="AV513" s="13" t="s">
        <v>82</v>
      </c>
      <c r="AW513" s="13" t="s">
        <v>30</v>
      </c>
      <c r="AX513" s="13" t="s">
        <v>73</v>
      </c>
      <c r="AY513" s="244" t="s">
        <v>119</v>
      </c>
    </row>
    <row r="514" s="14" customFormat="1">
      <c r="A514" s="14"/>
      <c r="B514" s="245"/>
      <c r="C514" s="246"/>
      <c r="D514" s="227" t="s">
        <v>131</v>
      </c>
      <c r="E514" s="247" t="s">
        <v>1</v>
      </c>
      <c r="F514" s="248" t="s">
        <v>133</v>
      </c>
      <c r="G514" s="246"/>
      <c r="H514" s="249">
        <v>1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3"/>
      <c r="U514" s="25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5" t="s">
        <v>131</v>
      </c>
      <c r="AU514" s="255" t="s">
        <v>82</v>
      </c>
      <c r="AV514" s="14" t="s">
        <v>126</v>
      </c>
      <c r="AW514" s="14" t="s">
        <v>30</v>
      </c>
      <c r="AX514" s="14" t="s">
        <v>80</v>
      </c>
      <c r="AY514" s="255" t="s">
        <v>119</v>
      </c>
    </row>
    <row r="515" s="2" customFormat="1" ht="24.15" customHeight="1">
      <c r="A515" s="39"/>
      <c r="B515" s="40"/>
      <c r="C515" s="214" t="s">
        <v>406</v>
      </c>
      <c r="D515" s="214" t="s">
        <v>121</v>
      </c>
      <c r="E515" s="215" t="s">
        <v>582</v>
      </c>
      <c r="F515" s="216" t="s">
        <v>583</v>
      </c>
      <c r="G515" s="217" t="s">
        <v>326</v>
      </c>
      <c r="H515" s="218">
        <v>2</v>
      </c>
      <c r="I515" s="219"/>
      <c r="J515" s="220">
        <f>ROUND(I515*H515,2)</f>
        <v>0</v>
      </c>
      <c r="K515" s="216" t="s">
        <v>125</v>
      </c>
      <c r="L515" s="45"/>
      <c r="M515" s="221" t="s">
        <v>1</v>
      </c>
      <c r="N515" s="222" t="s">
        <v>38</v>
      </c>
      <c r="O515" s="92"/>
      <c r="P515" s="223">
        <f>O515*H515</f>
        <v>0</v>
      </c>
      <c r="Q515" s="223">
        <v>0.11206770000000001</v>
      </c>
      <c r="R515" s="223">
        <f>Q515*H515</f>
        <v>0.22413540000000001</v>
      </c>
      <c r="S515" s="223">
        <v>0</v>
      </c>
      <c r="T515" s="223">
        <f>S515*H515</f>
        <v>0</v>
      </c>
      <c r="U515" s="224" t="s">
        <v>1</v>
      </c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5" t="s">
        <v>126</v>
      </c>
      <c r="AT515" s="225" t="s">
        <v>121</v>
      </c>
      <c r="AU515" s="225" t="s">
        <v>82</v>
      </c>
      <c r="AY515" s="18" t="s">
        <v>119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8" t="s">
        <v>80</v>
      </c>
      <c r="BK515" s="226">
        <f>ROUND(I515*H515,2)</f>
        <v>0</v>
      </c>
      <c r="BL515" s="18" t="s">
        <v>126</v>
      </c>
      <c r="BM515" s="225" t="s">
        <v>584</v>
      </c>
    </row>
    <row r="516" s="2" customFormat="1">
      <c r="A516" s="39"/>
      <c r="B516" s="40"/>
      <c r="C516" s="41"/>
      <c r="D516" s="227" t="s">
        <v>127</v>
      </c>
      <c r="E516" s="41"/>
      <c r="F516" s="228" t="s">
        <v>585</v>
      </c>
      <c r="G516" s="41"/>
      <c r="H516" s="41"/>
      <c r="I516" s="229"/>
      <c r="J516" s="41"/>
      <c r="K516" s="41"/>
      <c r="L516" s="45"/>
      <c r="M516" s="230"/>
      <c r="N516" s="231"/>
      <c r="O516" s="92"/>
      <c r="P516" s="92"/>
      <c r="Q516" s="92"/>
      <c r="R516" s="92"/>
      <c r="S516" s="92"/>
      <c r="T516" s="92"/>
      <c r="U516" s="93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127</v>
      </c>
      <c r="AU516" s="18" t="s">
        <v>82</v>
      </c>
    </row>
    <row r="517" s="2" customFormat="1">
      <c r="A517" s="39"/>
      <c r="B517" s="40"/>
      <c r="C517" s="41"/>
      <c r="D517" s="232" t="s">
        <v>129</v>
      </c>
      <c r="E517" s="41"/>
      <c r="F517" s="233" t="s">
        <v>586</v>
      </c>
      <c r="G517" s="41"/>
      <c r="H517" s="41"/>
      <c r="I517" s="229"/>
      <c r="J517" s="41"/>
      <c r="K517" s="41"/>
      <c r="L517" s="45"/>
      <c r="M517" s="230"/>
      <c r="N517" s="231"/>
      <c r="O517" s="92"/>
      <c r="P517" s="92"/>
      <c r="Q517" s="92"/>
      <c r="R517" s="92"/>
      <c r="S517" s="92"/>
      <c r="T517" s="92"/>
      <c r="U517" s="93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129</v>
      </c>
      <c r="AU517" s="18" t="s">
        <v>82</v>
      </c>
    </row>
    <row r="518" s="15" customFormat="1">
      <c r="A518" s="15"/>
      <c r="B518" s="256"/>
      <c r="C518" s="257"/>
      <c r="D518" s="227" t="s">
        <v>131</v>
      </c>
      <c r="E518" s="258" t="s">
        <v>1</v>
      </c>
      <c r="F518" s="259" t="s">
        <v>587</v>
      </c>
      <c r="G518" s="257"/>
      <c r="H518" s="258" t="s">
        <v>1</v>
      </c>
      <c r="I518" s="260"/>
      <c r="J518" s="257"/>
      <c r="K518" s="257"/>
      <c r="L518" s="261"/>
      <c r="M518" s="262"/>
      <c r="N518" s="263"/>
      <c r="O518" s="263"/>
      <c r="P518" s="263"/>
      <c r="Q518" s="263"/>
      <c r="R518" s="263"/>
      <c r="S518" s="263"/>
      <c r="T518" s="263"/>
      <c r="U518" s="264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5" t="s">
        <v>131</v>
      </c>
      <c r="AU518" s="265" t="s">
        <v>82</v>
      </c>
      <c r="AV518" s="15" t="s">
        <v>80</v>
      </c>
      <c r="AW518" s="15" t="s">
        <v>30</v>
      </c>
      <c r="AX518" s="15" t="s">
        <v>73</v>
      </c>
      <c r="AY518" s="265" t="s">
        <v>119</v>
      </c>
    </row>
    <row r="519" s="15" customFormat="1">
      <c r="A519" s="15"/>
      <c r="B519" s="256"/>
      <c r="C519" s="257"/>
      <c r="D519" s="227" t="s">
        <v>131</v>
      </c>
      <c r="E519" s="258" t="s">
        <v>1</v>
      </c>
      <c r="F519" s="259" t="s">
        <v>588</v>
      </c>
      <c r="G519" s="257"/>
      <c r="H519" s="258" t="s">
        <v>1</v>
      </c>
      <c r="I519" s="260"/>
      <c r="J519" s="257"/>
      <c r="K519" s="257"/>
      <c r="L519" s="261"/>
      <c r="M519" s="262"/>
      <c r="N519" s="263"/>
      <c r="O519" s="263"/>
      <c r="P519" s="263"/>
      <c r="Q519" s="263"/>
      <c r="R519" s="263"/>
      <c r="S519" s="263"/>
      <c r="T519" s="263"/>
      <c r="U519" s="264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5" t="s">
        <v>131</v>
      </c>
      <c r="AU519" s="265" t="s">
        <v>82</v>
      </c>
      <c r="AV519" s="15" t="s">
        <v>80</v>
      </c>
      <c r="AW519" s="15" t="s">
        <v>30</v>
      </c>
      <c r="AX519" s="15" t="s">
        <v>73</v>
      </c>
      <c r="AY519" s="265" t="s">
        <v>119</v>
      </c>
    </row>
    <row r="520" s="13" customFormat="1">
      <c r="A520" s="13"/>
      <c r="B520" s="234"/>
      <c r="C520" s="235"/>
      <c r="D520" s="227" t="s">
        <v>131</v>
      </c>
      <c r="E520" s="236" t="s">
        <v>1</v>
      </c>
      <c r="F520" s="237" t="s">
        <v>80</v>
      </c>
      <c r="G520" s="235"/>
      <c r="H520" s="238">
        <v>1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2"/>
      <c r="U520" s="24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131</v>
      </c>
      <c r="AU520" s="244" t="s">
        <v>82</v>
      </c>
      <c r="AV520" s="13" t="s">
        <v>82</v>
      </c>
      <c r="AW520" s="13" t="s">
        <v>30</v>
      </c>
      <c r="AX520" s="13" t="s">
        <v>73</v>
      </c>
      <c r="AY520" s="244" t="s">
        <v>119</v>
      </c>
    </row>
    <row r="521" s="15" customFormat="1">
      <c r="A521" s="15"/>
      <c r="B521" s="256"/>
      <c r="C521" s="257"/>
      <c r="D521" s="227" t="s">
        <v>131</v>
      </c>
      <c r="E521" s="258" t="s">
        <v>1</v>
      </c>
      <c r="F521" s="259" t="s">
        <v>589</v>
      </c>
      <c r="G521" s="257"/>
      <c r="H521" s="258" t="s">
        <v>1</v>
      </c>
      <c r="I521" s="260"/>
      <c r="J521" s="257"/>
      <c r="K521" s="257"/>
      <c r="L521" s="261"/>
      <c r="M521" s="262"/>
      <c r="N521" s="263"/>
      <c r="O521" s="263"/>
      <c r="P521" s="263"/>
      <c r="Q521" s="263"/>
      <c r="R521" s="263"/>
      <c r="S521" s="263"/>
      <c r="T521" s="263"/>
      <c r="U521" s="264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5" t="s">
        <v>131</v>
      </c>
      <c r="AU521" s="265" t="s">
        <v>82</v>
      </c>
      <c r="AV521" s="15" t="s">
        <v>80</v>
      </c>
      <c r="AW521" s="15" t="s">
        <v>30</v>
      </c>
      <c r="AX521" s="15" t="s">
        <v>73</v>
      </c>
      <c r="AY521" s="265" t="s">
        <v>119</v>
      </c>
    </row>
    <row r="522" s="13" customFormat="1">
      <c r="A522" s="13"/>
      <c r="B522" s="234"/>
      <c r="C522" s="235"/>
      <c r="D522" s="227" t="s">
        <v>131</v>
      </c>
      <c r="E522" s="236" t="s">
        <v>1</v>
      </c>
      <c r="F522" s="237" t="s">
        <v>80</v>
      </c>
      <c r="G522" s="235"/>
      <c r="H522" s="238">
        <v>1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2"/>
      <c r="U522" s="24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131</v>
      </c>
      <c r="AU522" s="244" t="s">
        <v>82</v>
      </c>
      <c r="AV522" s="13" t="s">
        <v>82</v>
      </c>
      <c r="AW522" s="13" t="s">
        <v>30</v>
      </c>
      <c r="AX522" s="13" t="s">
        <v>73</v>
      </c>
      <c r="AY522" s="244" t="s">
        <v>119</v>
      </c>
    </row>
    <row r="523" s="14" customFormat="1">
      <c r="A523" s="14"/>
      <c r="B523" s="245"/>
      <c r="C523" s="246"/>
      <c r="D523" s="227" t="s">
        <v>131</v>
      </c>
      <c r="E523" s="247" t="s">
        <v>1</v>
      </c>
      <c r="F523" s="248" t="s">
        <v>133</v>
      </c>
      <c r="G523" s="246"/>
      <c r="H523" s="249">
        <v>2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3"/>
      <c r="U523" s="25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131</v>
      </c>
      <c r="AU523" s="255" t="s">
        <v>82</v>
      </c>
      <c r="AV523" s="14" t="s">
        <v>126</v>
      </c>
      <c r="AW523" s="14" t="s">
        <v>30</v>
      </c>
      <c r="AX523" s="14" t="s">
        <v>80</v>
      </c>
      <c r="AY523" s="255" t="s">
        <v>119</v>
      </c>
    </row>
    <row r="524" s="2" customFormat="1" ht="24.15" customHeight="1">
      <c r="A524" s="39"/>
      <c r="B524" s="40"/>
      <c r="C524" s="214" t="s">
        <v>590</v>
      </c>
      <c r="D524" s="214" t="s">
        <v>121</v>
      </c>
      <c r="E524" s="215" t="s">
        <v>591</v>
      </c>
      <c r="F524" s="216" t="s">
        <v>592</v>
      </c>
      <c r="G524" s="217" t="s">
        <v>326</v>
      </c>
      <c r="H524" s="218">
        <v>2</v>
      </c>
      <c r="I524" s="219"/>
      <c r="J524" s="220">
        <f>ROUND(I524*H524,2)</f>
        <v>0</v>
      </c>
      <c r="K524" s="216" t="s">
        <v>125</v>
      </c>
      <c r="L524" s="45"/>
      <c r="M524" s="221" t="s">
        <v>1</v>
      </c>
      <c r="N524" s="222" t="s">
        <v>38</v>
      </c>
      <c r="O524" s="92"/>
      <c r="P524" s="223">
        <f>O524*H524</f>
        <v>0</v>
      </c>
      <c r="Q524" s="223">
        <v>0.012120000000000001</v>
      </c>
      <c r="R524" s="223">
        <f>Q524*H524</f>
        <v>0.024240000000000001</v>
      </c>
      <c r="S524" s="223">
        <v>0</v>
      </c>
      <c r="T524" s="223">
        <f>S524*H524</f>
        <v>0</v>
      </c>
      <c r="U524" s="224" t="s">
        <v>1</v>
      </c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5" t="s">
        <v>126</v>
      </c>
      <c r="AT524" s="225" t="s">
        <v>121</v>
      </c>
      <c r="AU524" s="225" t="s">
        <v>82</v>
      </c>
      <c r="AY524" s="18" t="s">
        <v>119</v>
      </c>
      <c r="BE524" s="226">
        <f>IF(N524="základní",J524,0)</f>
        <v>0</v>
      </c>
      <c r="BF524" s="226">
        <f>IF(N524="snížená",J524,0)</f>
        <v>0</v>
      </c>
      <c r="BG524" s="226">
        <f>IF(N524="zákl. přenesená",J524,0)</f>
        <v>0</v>
      </c>
      <c r="BH524" s="226">
        <f>IF(N524="sníž. přenesená",J524,0)</f>
        <v>0</v>
      </c>
      <c r="BI524" s="226">
        <f>IF(N524="nulová",J524,0)</f>
        <v>0</v>
      </c>
      <c r="BJ524" s="18" t="s">
        <v>80</v>
      </c>
      <c r="BK524" s="226">
        <f>ROUND(I524*H524,2)</f>
        <v>0</v>
      </c>
      <c r="BL524" s="18" t="s">
        <v>126</v>
      </c>
      <c r="BM524" s="225" t="s">
        <v>593</v>
      </c>
    </row>
    <row r="525" s="2" customFormat="1">
      <c r="A525" s="39"/>
      <c r="B525" s="40"/>
      <c r="C525" s="41"/>
      <c r="D525" s="227" t="s">
        <v>127</v>
      </c>
      <c r="E525" s="41"/>
      <c r="F525" s="228" t="s">
        <v>594</v>
      </c>
      <c r="G525" s="41"/>
      <c r="H525" s="41"/>
      <c r="I525" s="229"/>
      <c r="J525" s="41"/>
      <c r="K525" s="41"/>
      <c r="L525" s="45"/>
      <c r="M525" s="230"/>
      <c r="N525" s="231"/>
      <c r="O525" s="92"/>
      <c r="P525" s="92"/>
      <c r="Q525" s="92"/>
      <c r="R525" s="92"/>
      <c r="S525" s="92"/>
      <c r="T525" s="92"/>
      <c r="U525" s="93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127</v>
      </c>
      <c r="AU525" s="18" t="s">
        <v>82</v>
      </c>
    </row>
    <row r="526" s="2" customFormat="1">
      <c r="A526" s="39"/>
      <c r="B526" s="40"/>
      <c r="C526" s="41"/>
      <c r="D526" s="232" t="s">
        <v>129</v>
      </c>
      <c r="E526" s="41"/>
      <c r="F526" s="233" t="s">
        <v>595</v>
      </c>
      <c r="G526" s="41"/>
      <c r="H526" s="41"/>
      <c r="I526" s="229"/>
      <c r="J526" s="41"/>
      <c r="K526" s="41"/>
      <c r="L526" s="45"/>
      <c r="M526" s="230"/>
      <c r="N526" s="231"/>
      <c r="O526" s="92"/>
      <c r="P526" s="92"/>
      <c r="Q526" s="92"/>
      <c r="R526" s="92"/>
      <c r="S526" s="92"/>
      <c r="T526" s="92"/>
      <c r="U526" s="93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129</v>
      </c>
      <c r="AU526" s="18" t="s">
        <v>82</v>
      </c>
    </row>
    <row r="527" s="15" customFormat="1">
      <c r="A527" s="15"/>
      <c r="B527" s="256"/>
      <c r="C527" s="257"/>
      <c r="D527" s="227" t="s">
        <v>131</v>
      </c>
      <c r="E527" s="258" t="s">
        <v>1</v>
      </c>
      <c r="F527" s="259" t="s">
        <v>588</v>
      </c>
      <c r="G527" s="257"/>
      <c r="H527" s="258" t="s">
        <v>1</v>
      </c>
      <c r="I527" s="260"/>
      <c r="J527" s="257"/>
      <c r="K527" s="257"/>
      <c r="L527" s="261"/>
      <c r="M527" s="262"/>
      <c r="N527" s="263"/>
      <c r="O527" s="263"/>
      <c r="P527" s="263"/>
      <c r="Q527" s="263"/>
      <c r="R527" s="263"/>
      <c r="S527" s="263"/>
      <c r="T527" s="263"/>
      <c r="U527" s="264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5" t="s">
        <v>131</v>
      </c>
      <c r="AU527" s="265" t="s">
        <v>82</v>
      </c>
      <c r="AV527" s="15" t="s">
        <v>80</v>
      </c>
      <c r="AW527" s="15" t="s">
        <v>30</v>
      </c>
      <c r="AX527" s="15" t="s">
        <v>73</v>
      </c>
      <c r="AY527" s="265" t="s">
        <v>119</v>
      </c>
    </row>
    <row r="528" s="13" customFormat="1">
      <c r="A528" s="13"/>
      <c r="B528" s="234"/>
      <c r="C528" s="235"/>
      <c r="D528" s="227" t="s">
        <v>131</v>
      </c>
      <c r="E528" s="236" t="s">
        <v>1</v>
      </c>
      <c r="F528" s="237" t="s">
        <v>80</v>
      </c>
      <c r="G528" s="235"/>
      <c r="H528" s="238">
        <v>1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2"/>
      <c r="U528" s="24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131</v>
      </c>
      <c r="AU528" s="244" t="s">
        <v>82</v>
      </c>
      <c r="AV528" s="13" t="s">
        <v>82</v>
      </c>
      <c r="AW528" s="13" t="s">
        <v>30</v>
      </c>
      <c r="AX528" s="13" t="s">
        <v>73</v>
      </c>
      <c r="AY528" s="244" t="s">
        <v>119</v>
      </c>
    </row>
    <row r="529" s="15" customFormat="1">
      <c r="A529" s="15"/>
      <c r="B529" s="256"/>
      <c r="C529" s="257"/>
      <c r="D529" s="227" t="s">
        <v>131</v>
      </c>
      <c r="E529" s="258" t="s">
        <v>1</v>
      </c>
      <c r="F529" s="259" t="s">
        <v>589</v>
      </c>
      <c r="G529" s="257"/>
      <c r="H529" s="258" t="s">
        <v>1</v>
      </c>
      <c r="I529" s="260"/>
      <c r="J529" s="257"/>
      <c r="K529" s="257"/>
      <c r="L529" s="261"/>
      <c r="M529" s="262"/>
      <c r="N529" s="263"/>
      <c r="O529" s="263"/>
      <c r="P529" s="263"/>
      <c r="Q529" s="263"/>
      <c r="R529" s="263"/>
      <c r="S529" s="263"/>
      <c r="T529" s="263"/>
      <c r="U529" s="264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5" t="s">
        <v>131</v>
      </c>
      <c r="AU529" s="265" t="s">
        <v>82</v>
      </c>
      <c r="AV529" s="15" t="s">
        <v>80</v>
      </c>
      <c r="AW529" s="15" t="s">
        <v>30</v>
      </c>
      <c r="AX529" s="15" t="s">
        <v>73</v>
      </c>
      <c r="AY529" s="265" t="s">
        <v>119</v>
      </c>
    </row>
    <row r="530" s="13" customFormat="1">
      <c r="A530" s="13"/>
      <c r="B530" s="234"/>
      <c r="C530" s="235"/>
      <c r="D530" s="227" t="s">
        <v>131</v>
      </c>
      <c r="E530" s="236" t="s">
        <v>1</v>
      </c>
      <c r="F530" s="237" t="s">
        <v>80</v>
      </c>
      <c r="G530" s="235"/>
      <c r="H530" s="238">
        <v>1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2"/>
      <c r="U530" s="24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131</v>
      </c>
      <c r="AU530" s="244" t="s">
        <v>82</v>
      </c>
      <c r="AV530" s="13" t="s">
        <v>82</v>
      </c>
      <c r="AW530" s="13" t="s">
        <v>30</v>
      </c>
      <c r="AX530" s="13" t="s">
        <v>73</v>
      </c>
      <c r="AY530" s="244" t="s">
        <v>119</v>
      </c>
    </row>
    <row r="531" s="14" customFormat="1">
      <c r="A531" s="14"/>
      <c r="B531" s="245"/>
      <c r="C531" s="246"/>
      <c r="D531" s="227" t="s">
        <v>131</v>
      </c>
      <c r="E531" s="247" t="s">
        <v>1</v>
      </c>
      <c r="F531" s="248" t="s">
        <v>133</v>
      </c>
      <c r="G531" s="246"/>
      <c r="H531" s="249">
        <v>2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3"/>
      <c r="U531" s="25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131</v>
      </c>
      <c r="AU531" s="255" t="s">
        <v>82</v>
      </c>
      <c r="AV531" s="14" t="s">
        <v>126</v>
      </c>
      <c r="AW531" s="14" t="s">
        <v>30</v>
      </c>
      <c r="AX531" s="14" t="s">
        <v>80</v>
      </c>
      <c r="AY531" s="255" t="s">
        <v>119</v>
      </c>
    </row>
    <row r="532" s="2" customFormat="1" ht="24.15" customHeight="1">
      <c r="A532" s="39"/>
      <c r="B532" s="40"/>
      <c r="C532" s="214" t="s">
        <v>414</v>
      </c>
      <c r="D532" s="214" t="s">
        <v>121</v>
      </c>
      <c r="E532" s="215" t="s">
        <v>596</v>
      </c>
      <c r="F532" s="216" t="s">
        <v>597</v>
      </c>
      <c r="G532" s="217" t="s">
        <v>326</v>
      </c>
      <c r="H532" s="218">
        <v>1</v>
      </c>
      <c r="I532" s="219"/>
      <c r="J532" s="220">
        <f>ROUND(I532*H532,2)</f>
        <v>0</v>
      </c>
      <c r="K532" s="216" t="s">
        <v>125</v>
      </c>
      <c r="L532" s="45"/>
      <c r="M532" s="221" t="s">
        <v>1</v>
      </c>
      <c r="N532" s="222" t="s">
        <v>38</v>
      </c>
      <c r="O532" s="92"/>
      <c r="P532" s="223">
        <f>O532*H532</f>
        <v>0</v>
      </c>
      <c r="Q532" s="223">
        <v>0.024240000000000001</v>
      </c>
      <c r="R532" s="223">
        <f>Q532*H532</f>
        <v>0.024240000000000001</v>
      </c>
      <c r="S532" s="223">
        <v>0</v>
      </c>
      <c r="T532" s="223">
        <f>S532*H532</f>
        <v>0</v>
      </c>
      <c r="U532" s="224" t="s">
        <v>1</v>
      </c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5" t="s">
        <v>126</v>
      </c>
      <c r="AT532" s="225" t="s">
        <v>121</v>
      </c>
      <c r="AU532" s="225" t="s">
        <v>82</v>
      </c>
      <c r="AY532" s="18" t="s">
        <v>119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8" t="s">
        <v>80</v>
      </c>
      <c r="BK532" s="226">
        <f>ROUND(I532*H532,2)</f>
        <v>0</v>
      </c>
      <c r="BL532" s="18" t="s">
        <v>126</v>
      </c>
      <c r="BM532" s="225" t="s">
        <v>598</v>
      </c>
    </row>
    <row r="533" s="2" customFormat="1">
      <c r="A533" s="39"/>
      <c r="B533" s="40"/>
      <c r="C533" s="41"/>
      <c r="D533" s="227" t="s">
        <v>127</v>
      </c>
      <c r="E533" s="41"/>
      <c r="F533" s="228" t="s">
        <v>599</v>
      </c>
      <c r="G533" s="41"/>
      <c r="H533" s="41"/>
      <c r="I533" s="229"/>
      <c r="J533" s="41"/>
      <c r="K533" s="41"/>
      <c r="L533" s="45"/>
      <c r="M533" s="230"/>
      <c r="N533" s="231"/>
      <c r="O533" s="92"/>
      <c r="P533" s="92"/>
      <c r="Q533" s="92"/>
      <c r="R533" s="92"/>
      <c r="S533" s="92"/>
      <c r="T533" s="92"/>
      <c r="U533" s="93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127</v>
      </c>
      <c r="AU533" s="18" t="s">
        <v>82</v>
      </c>
    </row>
    <row r="534" s="2" customFormat="1">
      <c r="A534" s="39"/>
      <c r="B534" s="40"/>
      <c r="C534" s="41"/>
      <c r="D534" s="232" t="s">
        <v>129</v>
      </c>
      <c r="E534" s="41"/>
      <c r="F534" s="233" t="s">
        <v>600</v>
      </c>
      <c r="G534" s="41"/>
      <c r="H534" s="41"/>
      <c r="I534" s="229"/>
      <c r="J534" s="41"/>
      <c r="K534" s="41"/>
      <c r="L534" s="45"/>
      <c r="M534" s="230"/>
      <c r="N534" s="231"/>
      <c r="O534" s="92"/>
      <c r="P534" s="92"/>
      <c r="Q534" s="92"/>
      <c r="R534" s="92"/>
      <c r="S534" s="92"/>
      <c r="T534" s="92"/>
      <c r="U534" s="93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129</v>
      </c>
      <c r="AU534" s="18" t="s">
        <v>82</v>
      </c>
    </row>
    <row r="535" s="15" customFormat="1">
      <c r="A535" s="15"/>
      <c r="B535" s="256"/>
      <c r="C535" s="257"/>
      <c r="D535" s="227" t="s">
        <v>131</v>
      </c>
      <c r="E535" s="258" t="s">
        <v>1</v>
      </c>
      <c r="F535" s="259" t="s">
        <v>581</v>
      </c>
      <c r="G535" s="257"/>
      <c r="H535" s="258" t="s">
        <v>1</v>
      </c>
      <c r="I535" s="260"/>
      <c r="J535" s="257"/>
      <c r="K535" s="257"/>
      <c r="L535" s="261"/>
      <c r="M535" s="262"/>
      <c r="N535" s="263"/>
      <c r="O535" s="263"/>
      <c r="P535" s="263"/>
      <c r="Q535" s="263"/>
      <c r="R535" s="263"/>
      <c r="S535" s="263"/>
      <c r="T535" s="263"/>
      <c r="U535" s="264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5" t="s">
        <v>131</v>
      </c>
      <c r="AU535" s="265" t="s">
        <v>82</v>
      </c>
      <c r="AV535" s="15" t="s">
        <v>80</v>
      </c>
      <c r="AW535" s="15" t="s">
        <v>30</v>
      </c>
      <c r="AX535" s="15" t="s">
        <v>73</v>
      </c>
      <c r="AY535" s="265" t="s">
        <v>119</v>
      </c>
    </row>
    <row r="536" s="13" customFormat="1">
      <c r="A536" s="13"/>
      <c r="B536" s="234"/>
      <c r="C536" s="235"/>
      <c r="D536" s="227" t="s">
        <v>131</v>
      </c>
      <c r="E536" s="236" t="s">
        <v>1</v>
      </c>
      <c r="F536" s="237" t="s">
        <v>80</v>
      </c>
      <c r="G536" s="235"/>
      <c r="H536" s="238">
        <v>1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2"/>
      <c r="U536" s="24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131</v>
      </c>
      <c r="AU536" s="244" t="s">
        <v>82</v>
      </c>
      <c r="AV536" s="13" t="s">
        <v>82</v>
      </c>
      <c r="AW536" s="13" t="s">
        <v>30</v>
      </c>
      <c r="AX536" s="13" t="s">
        <v>73</v>
      </c>
      <c r="AY536" s="244" t="s">
        <v>119</v>
      </c>
    </row>
    <row r="537" s="14" customFormat="1">
      <c r="A537" s="14"/>
      <c r="B537" s="245"/>
      <c r="C537" s="246"/>
      <c r="D537" s="227" t="s">
        <v>131</v>
      </c>
      <c r="E537" s="247" t="s">
        <v>1</v>
      </c>
      <c r="F537" s="248" t="s">
        <v>133</v>
      </c>
      <c r="G537" s="246"/>
      <c r="H537" s="249">
        <v>1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3"/>
      <c r="U537" s="25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131</v>
      </c>
      <c r="AU537" s="255" t="s">
        <v>82</v>
      </c>
      <c r="AV537" s="14" t="s">
        <v>126</v>
      </c>
      <c r="AW537" s="14" t="s">
        <v>30</v>
      </c>
      <c r="AX537" s="14" t="s">
        <v>80</v>
      </c>
      <c r="AY537" s="255" t="s">
        <v>119</v>
      </c>
    </row>
    <row r="538" s="2" customFormat="1" ht="24.15" customHeight="1">
      <c r="A538" s="39"/>
      <c r="B538" s="40"/>
      <c r="C538" s="214" t="s">
        <v>601</v>
      </c>
      <c r="D538" s="214" t="s">
        <v>121</v>
      </c>
      <c r="E538" s="215" t="s">
        <v>602</v>
      </c>
      <c r="F538" s="216" t="s">
        <v>603</v>
      </c>
      <c r="G538" s="217" t="s">
        <v>326</v>
      </c>
      <c r="H538" s="218">
        <v>3</v>
      </c>
      <c r="I538" s="219"/>
      <c r="J538" s="220">
        <f>ROUND(I538*H538,2)</f>
        <v>0</v>
      </c>
      <c r="K538" s="216" t="s">
        <v>125</v>
      </c>
      <c r="L538" s="45"/>
      <c r="M538" s="221" t="s">
        <v>1</v>
      </c>
      <c r="N538" s="222" t="s">
        <v>38</v>
      </c>
      <c r="O538" s="92"/>
      <c r="P538" s="223">
        <f>O538*H538</f>
        <v>0</v>
      </c>
      <c r="Q538" s="223">
        <v>0</v>
      </c>
      <c r="R538" s="223">
        <f>Q538*H538</f>
        <v>0</v>
      </c>
      <c r="S538" s="223">
        <v>0</v>
      </c>
      <c r="T538" s="223">
        <f>S538*H538</f>
        <v>0</v>
      </c>
      <c r="U538" s="224" t="s">
        <v>1</v>
      </c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25" t="s">
        <v>126</v>
      </c>
      <c r="AT538" s="225" t="s">
        <v>121</v>
      </c>
      <c r="AU538" s="225" t="s">
        <v>82</v>
      </c>
      <c r="AY538" s="18" t="s">
        <v>119</v>
      </c>
      <c r="BE538" s="226">
        <f>IF(N538="základní",J538,0)</f>
        <v>0</v>
      </c>
      <c r="BF538" s="226">
        <f>IF(N538="snížená",J538,0)</f>
        <v>0</v>
      </c>
      <c r="BG538" s="226">
        <f>IF(N538="zákl. přenesená",J538,0)</f>
        <v>0</v>
      </c>
      <c r="BH538" s="226">
        <f>IF(N538="sníž. přenesená",J538,0)</f>
        <v>0</v>
      </c>
      <c r="BI538" s="226">
        <f>IF(N538="nulová",J538,0)</f>
        <v>0</v>
      </c>
      <c r="BJ538" s="18" t="s">
        <v>80</v>
      </c>
      <c r="BK538" s="226">
        <f>ROUND(I538*H538,2)</f>
        <v>0</v>
      </c>
      <c r="BL538" s="18" t="s">
        <v>126</v>
      </c>
      <c r="BM538" s="225" t="s">
        <v>604</v>
      </c>
    </row>
    <row r="539" s="2" customFormat="1">
      <c r="A539" s="39"/>
      <c r="B539" s="40"/>
      <c r="C539" s="41"/>
      <c r="D539" s="227" t="s">
        <v>127</v>
      </c>
      <c r="E539" s="41"/>
      <c r="F539" s="228" t="s">
        <v>605</v>
      </c>
      <c r="G539" s="41"/>
      <c r="H539" s="41"/>
      <c r="I539" s="229"/>
      <c r="J539" s="41"/>
      <c r="K539" s="41"/>
      <c r="L539" s="45"/>
      <c r="M539" s="230"/>
      <c r="N539" s="231"/>
      <c r="O539" s="92"/>
      <c r="P539" s="92"/>
      <c r="Q539" s="92"/>
      <c r="R539" s="92"/>
      <c r="S539" s="92"/>
      <c r="T539" s="92"/>
      <c r="U539" s="93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127</v>
      </c>
      <c r="AU539" s="18" t="s">
        <v>82</v>
      </c>
    </row>
    <row r="540" s="2" customFormat="1">
      <c r="A540" s="39"/>
      <c r="B540" s="40"/>
      <c r="C540" s="41"/>
      <c r="D540" s="232" t="s">
        <v>129</v>
      </c>
      <c r="E540" s="41"/>
      <c r="F540" s="233" t="s">
        <v>606</v>
      </c>
      <c r="G540" s="41"/>
      <c r="H540" s="41"/>
      <c r="I540" s="229"/>
      <c r="J540" s="41"/>
      <c r="K540" s="41"/>
      <c r="L540" s="45"/>
      <c r="M540" s="230"/>
      <c r="N540" s="231"/>
      <c r="O540" s="92"/>
      <c r="P540" s="92"/>
      <c r="Q540" s="92"/>
      <c r="R540" s="92"/>
      <c r="S540" s="92"/>
      <c r="T540" s="92"/>
      <c r="U540" s="93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129</v>
      </c>
      <c r="AU540" s="18" t="s">
        <v>82</v>
      </c>
    </row>
    <row r="541" s="2" customFormat="1" ht="33" customHeight="1">
      <c r="A541" s="39"/>
      <c r="B541" s="40"/>
      <c r="C541" s="214" t="s">
        <v>418</v>
      </c>
      <c r="D541" s="214" t="s">
        <v>121</v>
      </c>
      <c r="E541" s="215" t="s">
        <v>607</v>
      </c>
      <c r="F541" s="216" t="s">
        <v>608</v>
      </c>
      <c r="G541" s="217" t="s">
        <v>326</v>
      </c>
      <c r="H541" s="218">
        <v>2</v>
      </c>
      <c r="I541" s="219"/>
      <c r="J541" s="220">
        <f>ROUND(I541*H541,2)</f>
        <v>0</v>
      </c>
      <c r="K541" s="216" t="s">
        <v>125</v>
      </c>
      <c r="L541" s="45"/>
      <c r="M541" s="221" t="s">
        <v>1</v>
      </c>
      <c r="N541" s="222" t="s">
        <v>38</v>
      </c>
      <c r="O541" s="92"/>
      <c r="P541" s="223">
        <f>O541*H541</f>
        <v>0</v>
      </c>
      <c r="Q541" s="223">
        <v>0.42115999999999998</v>
      </c>
      <c r="R541" s="223">
        <f>Q541*H541</f>
        <v>0.84231999999999996</v>
      </c>
      <c r="S541" s="223">
        <v>0</v>
      </c>
      <c r="T541" s="223">
        <f>S541*H541</f>
        <v>0</v>
      </c>
      <c r="U541" s="224" t="s">
        <v>1</v>
      </c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5" t="s">
        <v>126</v>
      </c>
      <c r="AT541" s="225" t="s">
        <v>121</v>
      </c>
      <c r="AU541" s="225" t="s">
        <v>82</v>
      </c>
      <c r="AY541" s="18" t="s">
        <v>119</v>
      </c>
      <c r="BE541" s="226">
        <f>IF(N541="základní",J541,0)</f>
        <v>0</v>
      </c>
      <c r="BF541" s="226">
        <f>IF(N541="snížená",J541,0)</f>
        <v>0</v>
      </c>
      <c r="BG541" s="226">
        <f>IF(N541="zákl. přenesená",J541,0)</f>
        <v>0</v>
      </c>
      <c r="BH541" s="226">
        <f>IF(N541="sníž. přenesená",J541,0)</f>
        <v>0</v>
      </c>
      <c r="BI541" s="226">
        <f>IF(N541="nulová",J541,0)</f>
        <v>0</v>
      </c>
      <c r="BJ541" s="18" t="s">
        <v>80</v>
      </c>
      <c r="BK541" s="226">
        <f>ROUND(I541*H541,2)</f>
        <v>0</v>
      </c>
      <c r="BL541" s="18" t="s">
        <v>126</v>
      </c>
      <c r="BM541" s="225" t="s">
        <v>609</v>
      </c>
    </row>
    <row r="542" s="2" customFormat="1">
      <c r="A542" s="39"/>
      <c r="B542" s="40"/>
      <c r="C542" s="41"/>
      <c r="D542" s="227" t="s">
        <v>127</v>
      </c>
      <c r="E542" s="41"/>
      <c r="F542" s="228" t="s">
        <v>610</v>
      </c>
      <c r="G542" s="41"/>
      <c r="H542" s="41"/>
      <c r="I542" s="229"/>
      <c r="J542" s="41"/>
      <c r="K542" s="41"/>
      <c r="L542" s="45"/>
      <c r="M542" s="230"/>
      <c r="N542" s="231"/>
      <c r="O542" s="92"/>
      <c r="P542" s="92"/>
      <c r="Q542" s="92"/>
      <c r="R542" s="92"/>
      <c r="S542" s="92"/>
      <c r="T542" s="92"/>
      <c r="U542" s="93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127</v>
      </c>
      <c r="AU542" s="18" t="s">
        <v>82</v>
      </c>
    </row>
    <row r="543" s="2" customFormat="1">
      <c r="A543" s="39"/>
      <c r="B543" s="40"/>
      <c r="C543" s="41"/>
      <c r="D543" s="232" t="s">
        <v>129</v>
      </c>
      <c r="E543" s="41"/>
      <c r="F543" s="233" t="s">
        <v>611</v>
      </c>
      <c r="G543" s="41"/>
      <c r="H543" s="41"/>
      <c r="I543" s="229"/>
      <c r="J543" s="41"/>
      <c r="K543" s="41"/>
      <c r="L543" s="45"/>
      <c r="M543" s="230"/>
      <c r="N543" s="231"/>
      <c r="O543" s="92"/>
      <c r="P543" s="92"/>
      <c r="Q543" s="92"/>
      <c r="R543" s="92"/>
      <c r="S543" s="92"/>
      <c r="T543" s="92"/>
      <c r="U543" s="93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129</v>
      </c>
      <c r="AU543" s="18" t="s">
        <v>82</v>
      </c>
    </row>
    <row r="544" s="15" customFormat="1">
      <c r="A544" s="15"/>
      <c r="B544" s="256"/>
      <c r="C544" s="257"/>
      <c r="D544" s="227" t="s">
        <v>131</v>
      </c>
      <c r="E544" s="258" t="s">
        <v>1</v>
      </c>
      <c r="F544" s="259" t="s">
        <v>588</v>
      </c>
      <c r="G544" s="257"/>
      <c r="H544" s="258" t="s">
        <v>1</v>
      </c>
      <c r="I544" s="260"/>
      <c r="J544" s="257"/>
      <c r="K544" s="257"/>
      <c r="L544" s="261"/>
      <c r="M544" s="262"/>
      <c r="N544" s="263"/>
      <c r="O544" s="263"/>
      <c r="P544" s="263"/>
      <c r="Q544" s="263"/>
      <c r="R544" s="263"/>
      <c r="S544" s="263"/>
      <c r="T544" s="263"/>
      <c r="U544" s="264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5" t="s">
        <v>131</v>
      </c>
      <c r="AU544" s="265" t="s">
        <v>82</v>
      </c>
      <c r="AV544" s="15" t="s">
        <v>80</v>
      </c>
      <c r="AW544" s="15" t="s">
        <v>30</v>
      </c>
      <c r="AX544" s="15" t="s">
        <v>73</v>
      </c>
      <c r="AY544" s="265" t="s">
        <v>119</v>
      </c>
    </row>
    <row r="545" s="13" customFormat="1">
      <c r="A545" s="13"/>
      <c r="B545" s="234"/>
      <c r="C545" s="235"/>
      <c r="D545" s="227" t="s">
        <v>131</v>
      </c>
      <c r="E545" s="236" t="s">
        <v>1</v>
      </c>
      <c r="F545" s="237" t="s">
        <v>80</v>
      </c>
      <c r="G545" s="235"/>
      <c r="H545" s="238">
        <v>1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2"/>
      <c r="U545" s="24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131</v>
      </c>
      <c r="AU545" s="244" t="s">
        <v>82</v>
      </c>
      <c r="AV545" s="13" t="s">
        <v>82</v>
      </c>
      <c r="AW545" s="13" t="s">
        <v>30</v>
      </c>
      <c r="AX545" s="13" t="s">
        <v>73</v>
      </c>
      <c r="AY545" s="244" t="s">
        <v>119</v>
      </c>
    </row>
    <row r="546" s="15" customFormat="1">
      <c r="A546" s="15"/>
      <c r="B546" s="256"/>
      <c r="C546" s="257"/>
      <c r="D546" s="227" t="s">
        <v>131</v>
      </c>
      <c r="E546" s="258" t="s">
        <v>1</v>
      </c>
      <c r="F546" s="259" t="s">
        <v>589</v>
      </c>
      <c r="G546" s="257"/>
      <c r="H546" s="258" t="s">
        <v>1</v>
      </c>
      <c r="I546" s="260"/>
      <c r="J546" s="257"/>
      <c r="K546" s="257"/>
      <c r="L546" s="261"/>
      <c r="M546" s="262"/>
      <c r="N546" s="263"/>
      <c r="O546" s="263"/>
      <c r="P546" s="263"/>
      <c r="Q546" s="263"/>
      <c r="R546" s="263"/>
      <c r="S546" s="263"/>
      <c r="T546" s="263"/>
      <c r="U546" s="264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5" t="s">
        <v>131</v>
      </c>
      <c r="AU546" s="265" t="s">
        <v>82</v>
      </c>
      <c r="AV546" s="15" t="s">
        <v>80</v>
      </c>
      <c r="AW546" s="15" t="s">
        <v>30</v>
      </c>
      <c r="AX546" s="15" t="s">
        <v>73</v>
      </c>
      <c r="AY546" s="265" t="s">
        <v>119</v>
      </c>
    </row>
    <row r="547" s="13" customFormat="1">
      <c r="A547" s="13"/>
      <c r="B547" s="234"/>
      <c r="C547" s="235"/>
      <c r="D547" s="227" t="s">
        <v>131</v>
      </c>
      <c r="E547" s="236" t="s">
        <v>1</v>
      </c>
      <c r="F547" s="237" t="s">
        <v>80</v>
      </c>
      <c r="G547" s="235"/>
      <c r="H547" s="238">
        <v>1</v>
      </c>
      <c r="I547" s="239"/>
      <c r="J547" s="235"/>
      <c r="K547" s="235"/>
      <c r="L547" s="240"/>
      <c r="M547" s="241"/>
      <c r="N547" s="242"/>
      <c r="O547" s="242"/>
      <c r="P547" s="242"/>
      <c r="Q547" s="242"/>
      <c r="R547" s="242"/>
      <c r="S547" s="242"/>
      <c r="T547" s="242"/>
      <c r="U547" s="24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4" t="s">
        <v>131</v>
      </c>
      <c r="AU547" s="244" t="s">
        <v>82</v>
      </c>
      <c r="AV547" s="13" t="s">
        <v>82</v>
      </c>
      <c r="AW547" s="13" t="s">
        <v>30</v>
      </c>
      <c r="AX547" s="13" t="s">
        <v>73</v>
      </c>
      <c r="AY547" s="244" t="s">
        <v>119</v>
      </c>
    </row>
    <row r="548" s="14" customFormat="1">
      <c r="A548" s="14"/>
      <c r="B548" s="245"/>
      <c r="C548" s="246"/>
      <c r="D548" s="227" t="s">
        <v>131</v>
      </c>
      <c r="E548" s="247" t="s">
        <v>1</v>
      </c>
      <c r="F548" s="248" t="s">
        <v>133</v>
      </c>
      <c r="G548" s="246"/>
      <c r="H548" s="249">
        <v>2</v>
      </c>
      <c r="I548" s="250"/>
      <c r="J548" s="246"/>
      <c r="K548" s="246"/>
      <c r="L548" s="251"/>
      <c r="M548" s="252"/>
      <c r="N548" s="253"/>
      <c r="O548" s="253"/>
      <c r="P548" s="253"/>
      <c r="Q548" s="253"/>
      <c r="R548" s="253"/>
      <c r="S548" s="253"/>
      <c r="T548" s="253"/>
      <c r="U548" s="25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5" t="s">
        <v>131</v>
      </c>
      <c r="AU548" s="255" t="s">
        <v>82</v>
      </c>
      <c r="AV548" s="14" t="s">
        <v>126</v>
      </c>
      <c r="AW548" s="14" t="s">
        <v>30</v>
      </c>
      <c r="AX548" s="14" t="s">
        <v>80</v>
      </c>
      <c r="AY548" s="255" t="s">
        <v>119</v>
      </c>
    </row>
    <row r="549" s="2" customFormat="1" ht="24.15" customHeight="1">
      <c r="A549" s="39"/>
      <c r="B549" s="40"/>
      <c r="C549" s="214" t="s">
        <v>612</v>
      </c>
      <c r="D549" s="214" t="s">
        <v>121</v>
      </c>
      <c r="E549" s="215" t="s">
        <v>613</v>
      </c>
      <c r="F549" s="216" t="s">
        <v>614</v>
      </c>
      <c r="G549" s="217" t="s">
        <v>326</v>
      </c>
      <c r="H549" s="218">
        <v>4</v>
      </c>
      <c r="I549" s="219"/>
      <c r="J549" s="220">
        <f>ROUND(I549*H549,2)</f>
        <v>0</v>
      </c>
      <c r="K549" s="216" t="s">
        <v>327</v>
      </c>
      <c r="L549" s="45"/>
      <c r="M549" s="221" t="s">
        <v>1</v>
      </c>
      <c r="N549" s="222" t="s">
        <v>38</v>
      </c>
      <c r="O549" s="92"/>
      <c r="P549" s="223">
        <f>O549*H549</f>
        <v>0</v>
      </c>
      <c r="Q549" s="223">
        <v>0</v>
      </c>
      <c r="R549" s="223">
        <f>Q549*H549</f>
        <v>0</v>
      </c>
      <c r="S549" s="223">
        <v>0</v>
      </c>
      <c r="T549" s="223">
        <f>S549*H549</f>
        <v>0</v>
      </c>
      <c r="U549" s="224" t="s">
        <v>1</v>
      </c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5" t="s">
        <v>126</v>
      </c>
      <c r="AT549" s="225" t="s">
        <v>121</v>
      </c>
      <c r="AU549" s="225" t="s">
        <v>82</v>
      </c>
      <c r="AY549" s="18" t="s">
        <v>119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8" t="s">
        <v>80</v>
      </c>
      <c r="BK549" s="226">
        <f>ROUND(I549*H549,2)</f>
        <v>0</v>
      </c>
      <c r="BL549" s="18" t="s">
        <v>126</v>
      </c>
      <c r="BM549" s="225" t="s">
        <v>615</v>
      </c>
    </row>
    <row r="550" s="2" customFormat="1">
      <c r="A550" s="39"/>
      <c r="B550" s="40"/>
      <c r="C550" s="41"/>
      <c r="D550" s="227" t="s">
        <v>127</v>
      </c>
      <c r="E550" s="41"/>
      <c r="F550" s="228" t="s">
        <v>616</v>
      </c>
      <c r="G550" s="41"/>
      <c r="H550" s="41"/>
      <c r="I550" s="229"/>
      <c r="J550" s="41"/>
      <c r="K550" s="41"/>
      <c r="L550" s="45"/>
      <c r="M550" s="230"/>
      <c r="N550" s="231"/>
      <c r="O550" s="92"/>
      <c r="P550" s="92"/>
      <c r="Q550" s="92"/>
      <c r="R550" s="92"/>
      <c r="S550" s="92"/>
      <c r="T550" s="92"/>
      <c r="U550" s="93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127</v>
      </c>
      <c r="AU550" s="18" t="s">
        <v>82</v>
      </c>
    </row>
    <row r="551" s="2" customFormat="1">
      <c r="A551" s="39"/>
      <c r="B551" s="40"/>
      <c r="C551" s="41"/>
      <c r="D551" s="232" t="s">
        <v>129</v>
      </c>
      <c r="E551" s="41"/>
      <c r="F551" s="233" t="s">
        <v>617</v>
      </c>
      <c r="G551" s="41"/>
      <c r="H551" s="41"/>
      <c r="I551" s="229"/>
      <c r="J551" s="41"/>
      <c r="K551" s="41"/>
      <c r="L551" s="45"/>
      <c r="M551" s="230"/>
      <c r="N551" s="231"/>
      <c r="O551" s="92"/>
      <c r="P551" s="92"/>
      <c r="Q551" s="92"/>
      <c r="R551" s="92"/>
      <c r="S551" s="92"/>
      <c r="T551" s="92"/>
      <c r="U551" s="93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129</v>
      </c>
      <c r="AU551" s="18" t="s">
        <v>82</v>
      </c>
    </row>
    <row r="552" s="13" customFormat="1">
      <c r="A552" s="13"/>
      <c r="B552" s="234"/>
      <c r="C552" s="235"/>
      <c r="D552" s="227" t="s">
        <v>131</v>
      </c>
      <c r="E552" s="236" t="s">
        <v>1</v>
      </c>
      <c r="F552" s="237" t="s">
        <v>126</v>
      </c>
      <c r="G552" s="235"/>
      <c r="H552" s="238">
        <v>4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2"/>
      <c r="U552" s="24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131</v>
      </c>
      <c r="AU552" s="244" t="s">
        <v>82</v>
      </c>
      <c r="AV552" s="13" t="s">
        <v>82</v>
      </c>
      <c r="AW552" s="13" t="s">
        <v>30</v>
      </c>
      <c r="AX552" s="13" t="s">
        <v>73</v>
      </c>
      <c r="AY552" s="244" t="s">
        <v>119</v>
      </c>
    </row>
    <row r="553" s="14" customFormat="1">
      <c r="A553" s="14"/>
      <c r="B553" s="245"/>
      <c r="C553" s="246"/>
      <c r="D553" s="227" t="s">
        <v>131</v>
      </c>
      <c r="E553" s="247" t="s">
        <v>1</v>
      </c>
      <c r="F553" s="248" t="s">
        <v>133</v>
      </c>
      <c r="G553" s="246"/>
      <c r="H553" s="249">
        <v>4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3"/>
      <c r="U553" s="25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131</v>
      </c>
      <c r="AU553" s="255" t="s">
        <v>82</v>
      </c>
      <c r="AV553" s="14" t="s">
        <v>126</v>
      </c>
      <c r="AW553" s="14" t="s">
        <v>30</v>
      </c>
      <c r="AX553" s="14" t="s">
        <v>80</v>
      </c>
      <c r="AY553" s="255" t="s">
        <v>119</v>
      </c>
    </row>
    <row r="554" s="2" customFormat="1" ht="24.15" customHeight="1">
      <c r="A554" s="39"/>
      <c r="B554" s="40"/>
      <c r="C554" s="277" t="s">
        <v>424</v>
      </c>
      <c r="D554" s="277" t="s">
        <v>251</v>
      </c>
      <c r="E554" s="278" t="s">
        <v>618</v>
      </c>
      <c r="F554" s="279" t="s">
        <v>619</v>
      </c>
      <c r="G554" s="280" t="s">
        <v>326</v>
      </c>
      <c r="H554" s="281">
        <v>4</v>
      </c>
      <c r="I554" s="282"/>
      <c r="J554" s="283">
        <f>ROUND(I554*H554,2)</f>
        <v>0</v>
      </c>
      <c r="K554" s="279" t="s">
        <v>1</v>
      </c>
      <c r="L554" s="284"/>
      <c r="M554" s="285" t="s">
        <v>1</v>
      </c>
      <c r="N554" s="286" t="s">
        <v>38</v>
      </c>
      <c r="O554" s="92"/>
      <c r="P554" s="223">
        <f>O554*H554</f>
        <v>0</v>
      </c>
      <c r="Q554" s="223">
        <v>0</v>
      </c>
      <c r="R554" s="223">
        <f>Q554*H554</f>
        <v>0</v>
      </c>
      <c r="S554" s="223">
        <v>0</v>
      </c>
      <c r="T554" s="223">
        <f>S554*H554</f>
        <v>0</v>
      </c>
      <c r="U554" s="224" t="s">
        <v>1</v>
      </c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5" t="s">
        <v>149</v>
      </c>
      <c r="AT554" s="225" t="s">
        <v>251</v>
      </c>
      <c r="AU554" s="225" t="s">
        <v>82</v>
      </c>
      <c r="AY554" s="18" t="s">
        <v>119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8" t="s">
        <v>80</v>
      </c>
      <c r="BK554" s="226">
        <f>ROUND(I554*H554,2)</f>
        <v>0</v>
      </c>
      <c r="BL554" s="18" t="s">
        <v>126</v>
      </c>
      <c r="BM554" s="225" t="s">
        <v>620</v>
      </c>
    </row>
    <row r="555" s="2" customFormat="1">
      <c r="A555" s="39"/>
      <c r="B555" s="40"/>
      <c r="C555" s="41"/>
      <c r="D555" s="227" t="s">
        <v>127</v>
      </c>
      <c r="E555" s="41"/>
      <c r="F555" s="228" t="s">
        <v>619</v>
      </c>
      <c r="G555" s="41"/>
      <c r="H555" s="41"/>
      <c r="I555" s="229"/>
      <c r="J555" s="41"/>
      <c r="K555" s="41"/>
      <c r="L555" s="45"/>
      <c r="M555" s="230"/>
      <c r="N555" s="231"/>
      <c r="O555" s="92"/>
      <c r="P555" s="92"/>
      <c r="Q555" s="92"/>
      <c r="R555" s="92"/>
      <c r="S555" s="92"/>
      <c r="T555" s="92"/>
      <c r="U555" s="93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127</v>
      </c>
      <c r="AU555" s="18" t="s">
        <v>82</v>
      </c>
    </row>
    <row r="556" s="2" customFormat="1" ht="24.15" customHeight="1">
      <c r="A556" s="39"/>
      <c r="B556" s="40"/>
      <c r="C556" s="214" t="s">
        <v>621</v>
      </c>
      <c r="D556" s="214" t="s">
        <v>121</v>
      </c>
      <c r="E556" s="215" t="s">
        <v>622</v>
      </c>
      <c r="F556" s="216" t="s">
        <v>623</v>
      </c>
      <c r="G556" s="217" t="s">
        <v>326</v>
      </c>
      <c r="H556" s="218">
        <v>1</v>
      </c>
      <c r="I556" s="219"/>
      <c r="J556" s="220">
        <f>ROUND(I556*H556,2)</f>
        <v>0</v>
      </c>
      <c r="K556" s="216" t="s">
        <v>125</v>
      </c>
      <c r="L556" s="45"/>
      <c r="M556" s="221" t="s">
        <v>1</v>
      </c>
      <c r="N556" s="222" t="s">
        <v>38</v>
      </c>
      <c r="O556" s="92"/>
      <c r="P556" s="223">
        <f>O556*H556</f>
        <v>0</v>
      </c>
      <c r="Q556" s="223">
        <v>0</v>
      </c>
      <c r="R556" s="223">
        <f>Q556*H556</f>
        <v>0</v>
      </c>
      <c r="S556" s="223">
        <v>0.20000000000000001</v>
      </c>
      <c r="T556" s="223">
        <f>S556*H556</f>
        <v>0.20000000000000001</v>
      </c>
      <c r="U556" s="224" t="s">
        <v>1</v>
      </c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5" t="s">
        <v>126</v>
      </c>
      <c r="AT556" s="225" t="s">
        <v>121</v>
      </c>
      <c r="AU556" s="225" t="s">
        <v>82</v>
      </c>
      <c r="AY556" s="18" t="s">
        <v>119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8" t="s">
        <v>80</v>
      </c>
      <c r="BK556" s="226">
        <f>ROUND(I556*H556,2)</f>
        <v>0</v>
      </c>
      <c r="BL556" s="18" t="s">
        <v>126</v>
      </c>
      <c r="BM556" s="225" t="s">
        <v>624</v>
      </c>
    </row>
    <row r="557" s="2" customFormat="1">
      <c r="A557" s="39"/>
      <c r="B557" s="40"/>
      <c r="C557" s="41"/>
      <c r="D557" s="227" t="s">
        <v>127</v>
      </c>
      <c r="E557" s="41"/>
      <c r="F557" s="228" t="s">
        <v>625</v>
      </c>
      <c r="G557" s="41"/>
      <c r="H557" s="41"/>
      <c r="I557" s="229"/>
      <c r="J557" s="41"/>
      <c r="K557" s="41"/>
      <c r="L557" s="45"/>
      <c r="M557" s="230"/>
      <c r="N557" s="231"/>
      <c r="O557" s="92"/>
      <c r="P557" s="92"/>
      <c r="Q557" s="92"/>
      <c r="R557" s="92"/>
      <c r="S557" s="92"/>
      <c r="T557" s="92"/>
      <c r="U557" s="93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127</v>
      </c>
      <c r="AU557" s="18" t="s">
        <v>82</v>
      </c>
    </row>
    <row r="558" s="2" customFormat="1">
      <c r="A558" s="39"/>
      <c r="B558" s="40"/>
      <c r="C558" s="41"/>
      <c r="D558" s="232" t="s">
        <v>129</v>
      </c>
      <c r="E558" s="41"/>
      <c r="F558" s="233" t="s">
        <v>626</v>
      </c>
      <c r="G558" s="41"/>
      <c r="H558" s="41"/>
      <c r="I558" s="229"/>
      <c r="J558" s="41"/>
      <c r="K558" s="41"/>
      <c r="L558" s="45"/>
      <c r="M558" s="230"/>
      <c r="N558" s="231"/>
      <c r="O558" s="92"/>
      <c r="P558" s="92"/>
      <c r="Q558" s="92"/>
      <c r="R558" s="92"/>
      <c r="S558" s="92"/>
      <c r="T558" s="92"/>
      <c r="U558" s="93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129</v>
      </c>
      <c r="AU558" s="18" t="s">
        <v>82</v>
      </c>
    </row>
    <row r="559" s="15" customFormat="1">
      <c r="A559" s="15"/>
      <c r="B559" s="256"/>
      <c r="C559" s="257"/>
      <c r="D559" s="227" t="s">
        <v>131</v>
      </c>
      <c r="E559" s="258" t="s">
        <v>1</v>
      </c>
      <c r="F559" s="259" t="s">
        <v>627</v>
      </c>
      <c r="G559" s="257"/>
      <c r="H559" s="258" t="s">
        <v>1</v>
      </c>
      <c r="I559" s="260"/>
      <c r="J559" s="257"/>
      <c r="K559" s="257"/>
      <c r="L559" s="261"/>
      <c r="M559" s="262"/>
      <c r="N559" s="263"/>
      <c r="O559" s="263"/>
      <c r="P559" s="263"/>
      <c r="Q559" s="263"/>
      <c r="R559" s="263"/>
      <c r="S559" s="263"/>
      <c r="T559" s="263"/>
      <c r="U559" s="264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5" t="s">
        <v>131</v>
      </c>
      <c r="AU559" s="265" t="s">
        <v>82</v>
      </c>
      <c r="AV559" s="15" t="s">
        <v>80</v>
      </c>
      <c r="AW559" s="15" t="s">
        <v>30</v>
      </c>
      <c r="AX559" s="15" t="s">
        <v>73</v>
      </c>
      <c r="AY559" s="265" t="s">
        <v>119</v>
      </c>
    </row>
    <row r="560" s="13" customFormat="1">
      <c r="A560" s="13"/>
      <c r="B560" s="234"/>
      <c r="C560" s="235"/>
      <c r="D560" s="227" t="s">
        <v>131</v>
      </c>
      <c r="E560" s="236" t="s">
        <v>1</v>
      </c>
      <c r="F560" s="237" t="s">
        <v>80</v>
      </c>
      <c r="G560" s="235"/>
      <c r="H560" s="238">
        <v>1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2"/>
      <c r="U560" s="24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131</v>
      </c>
      <c r="AU560" s="244" t="s">
        <v>82</v>
      </c>
      <c r="AV560" s="13" t="s">
        <v>82</v>
      </c>
      <c r="AW560" s="13" t="s">
        <v>30</v>
      </c>
      <c r="AX560" s="13" t="s">
        <v>73</v>
      </c>
      <c r="AY560" s="244" t="s">
        <v>119</v>
      </c>
    </row>
    <row r="561" s="14" customFormat="1">
      <c r="A561" s="14"/>
      <c r="B561" s="245"/>
      <c r="C561" s="246"/>
      <c r="D561" s="227" t="s">
        <v>131</v>
      </c>
      <c r="E561" s="247" t="s">
        <v>1</v>
      </c>
      <c r="F561" s="248" t="s">
        <v>133</v>
      </c>
      <c r="G561" s="246"/>
      <c r="H561" s="249">
        <v>1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3"/>
      <c r="U561" s="25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131</v>
      </c>
      <c r="AU561" s="255" t="s">
        <v>82</v>
      </c>
      <c r="AV561" s="14" t="s">
        <v>126</v>
      </c>
      <c r="AW561" s="14" t="s">
        <v>30</v>
      </c>
      <c r="AX561" s="14" t="s">
        <v>80</v>
      </c>
      <c r="AY561" s="255" t="s">
        <v>119</v>
      </c>
    </row>
    <row r="562" s="2" customFormat="1" ht="24.15" customHeight="1">
      <c r="A562" s="39"/>
      <c r="B562" s="40"/>
      <c r="C562" s="214" t="s">
        <v>427</v>
      </c>
      <c r="D562" s="214" t="s">
        <v>121</v>
      </c>
      <c r="E562" s="215" t="s">
        <v>628</v>
      </c>
      <c r="F562" s="216" t="s">
        <v>629</v>
      </c>
      <c r="G562" s="217" t="s">
        <v>164</v>
      </c>
      <c r="H562" s="218">
        <v>21.129999999999999</v>
      </c>
      <c r="I562" s="219"/>
      <c r="J562" s="220">
        <f>ROUND(I562*H562,2)</f>
        <v>0</v>
      </c>
      <c r="K562" s="216" t="s">
        <v>125</v>
      </c>
      <c r="L562" s="45"/>
      <c r="M562" s="221" t="s">
        <v>1</v>
      </c>
      <c r="N562" s="222" t="s">
        <v>38</v>
      </c>
      <c r="O562" s="92"/>
      <c r="P562" s="223">
        <f>O562*H562</f>
        <v>0</v>
      </c>
      <c r="Q562" s="223">
        <v>2.3010199999999998</v>
      </c>
      <c r="R562" s="223">
        <f>Q562*H562</f>
        <v>48.620552599999996</v>
      </c>
      <c r="S562" s="223">
        <v>0</v>
      </c>
      <c r="T562" s="223">
        <f>S562*H562</f>
        <v>0</v>
      </c>
      <c r="U562" s="224" t="s">
        <v>1</v>
      </c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5" t="s">
        <v>126</v>
      </c>
      <c r="AT562" s="225" t="s">
        <v>121</v>
      </c>
      <c r="AU562" s="225" t="s">
        <v>82</v>
      </c>
      <c r="AY562" s="18" t="s">
        <v>119</v>
      </c>
      <c r="BE562" s="226">
        <f>IF(N562="základní",J562,0)</f>
        <v>0</v>
      </c>
      <c r="BF562" s="226">
        <f>IF(N562="snížená",J562,0)</f>
        <v>0</v>
      </c>
      <c r="BG562" s="226">
        <f>IF(N562="zákl. přenesená",J562,0)</f>
        <v>0</v>
      </c>
      <c r="BH562" s="226">
        <f>IF(N562="sníž. přenesená",J562,0)</f>
        <v>0</v>
      </c>
      <c r="BI562" s="226">
        <f>IF(N562="nulová",J562,0)</f>
        <v>0</v>
      </c>
      <c r="BJ562" s="18" t="s">
        <v>80</v>
      </c>
      <c r="BK562" s="226">
        <f>ROUND(I562*H562,2)</f>
        <v>0</v>
      </c>
      <c r="BL562" s="18" t="s">
        <v>126</v>
      </c>
      <c r="BM562" s="225" t="s">
        <v>630</v>
      </c>
    </row>
    <row r="563" s="2" customFormat="1">
      <c r="A563" s="39"/>
      <c r="B563" s="40"/>
      <c r="C563" s="41"/>
      <c r="D563" s="227" t="s">
        <v>127</v>
      </c>
      <c r="E563" s="41"/>
      <c r="F563" s="228" t="s">
        <v>631</v>
      </c>
      <c r="G563" s="41"/>
      <c r="H563" s="41"/>
      <c r="I563" s="229"/>
      <c r="J563" s="41"/>
      <c r="K563" s="41"/>
      <c r="L563" s="45"/>
      <c r="M563" s="230"/>
      <c r="N563" s="231"/>
      <c r="O563" s="92"/>
      <c r="P563" s="92"/>
      <c r="Q563" s="92"/>
      <c r="R563" s="92"/>
      <c r="S563" s="92"/>
      <c r="T563" s="92"/>
      <c r="U563" s="93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127</v>
      </c>
      <c r="AU563" s="18" t="s">
        <v>82</v>
      </c>
    </row>
    <row r="564" s="2" customFormat="1">
      <c r="A564" s="39"/>
      <c r="B564" s="40"/>
      <c r="C564" s="41"/>
      <c r="D564" s="232" t="s">
        <v>129</v>
      </c>
      <c r="E564" s="41"/>
      <c r="F564" s="233" t="s">
        <v>632</v>
      </c>
      <c r="G564" s="41"/>
      <c r="H564" s="41"/>
      <c r="I564" s="229"/>
      <c r="J564" s="41"/>
      <c r="K564" s="41"/>
      <c r="L564" s="45"/>
      <c r="M564" s="230"/>
      <c r="N564" s="231"/>
      <c r="O564" s="92"/>
      <c r="P564" s="92"/>
      <c r="Q564" s="92"/>
      <c r="R564" s="92"/>
      <c r="S564" s="92"/>
      <c r="T564" s="92"/>
      <c r="U564" s="93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129</v>
      </c>
      <c r="AU564" s="18" t="s">
        <v>82</v>
      </c>
    </row>
    <row r="565" s="15" customFormat="1">
      <c r="A565" s="15"/>
      <c r="B565" s="256"/>
      <c r="C565" s="257"/>
      <c r="D565" s="227" t="s">
        <v>131</v>
      </c>
      <c r="E565" s="258" t="s">
        <v>1</v>
      </c>
      <c r="F565" s="259" t="s">
        <v>633</v>
      </c>
      <c r="G565" s="257"/>
      <c r="H565" s="258" t="s">
        <v>1</v>
      </c>
      <c r="I565" s="260"/>
      <c r="J565" s="257"/>
      <c r="K565" s="257"/>
      <c r="L565" s="261"/>
      <c r="M565" s="262"/>
      <c r="N565" s="263"/>
      <c r="O565" s="263"/>
      <c r="P565" s="263"/>
      <c r="Q565" s="263"/>
      <c r="R565" s="263"/>
      <c r="S565" s="263"/>
      <c r="T565" s="263"/>
      <c r="U565" s="264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5" t="s">
        <v>131</v>
      </c>
      <c r="AU565" s="265" t="s">
        <v>82</v>
      </c>
      <c r="AV565" s="15" t="s">
        <v>80</v>
      </c>
      <c r="AW565" s="15" t="s">
        <v>30</v>
      </c>
      <c r="AX565" s="15" t="s">
        <v>73</v>
      </c>
      <c r="AY565" s="265" t="s">
        <v>119</v>
      </c>
    </row>
    <row r="566" s="15" customFormat="1">
      <c r="A566" s="15"/>
      <c r="B566" s="256"/>
      <c r="C566" s="257"/>
      <c r="D566" s="227" t="s">
        <v>131</v>
      </c>
      <c r="E566" s="258" t="s">
        <v>1</v>
      </c>
      <c r="F566" s="259" t="s">
        <v>634</v>
      </c>
      <c r="G566" s="257"/>
      <c r="H566" s="258" t="s">
        <v>1</v>
      </c>
      <c r="I566" s="260"/>
      <c r="J566" s="257"/>
      <c r="K566" s="257"/>
      <c r="L566" s="261"/>
      <c r="M566" s="262"/>
      <c r="N566" s="263"/>
      <c r="O566" s="263"/>
      <c r="P566" s="263"/>
      <c r="Q566" s="263"/>
      <c r="R566" s="263"/>
      <c r="S566" s="263"/>
      <c r="T566" s="263"/>
      <c r="U566" s="264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5" t="s">
        <v>131</v>
      </c>
      <c r="AU566" s="265" t="s">
        <v>82</v>
      </c>
      <c r="AV566" s="15" t="s">
        <v>80</v>
      </c>
      <c r="AW566" s="15" t="s">
        <v>30</v>
      </c>
      <c r="AX566" s="15" t="s">
        <v>73</v>
      </c>
      <c r="AY566" s="265" t="s">
        <v>119</v>
      </c>
    </row>
    <row r="567" s="13" customFormat="1">
      <c r="A567" s="13"/>
      <c r="B567" s="234"/>
      <c r="C567" s="235"/>
      <c r="D567" s="227" t="s">
        <v>131</v>
      </c>
      <c r="E567" s="236" t="s">
        <v>1</v>
      </c>
      <c r="F567" s="237" t="s">
        <v>635</v>
      </c>
      <c r="G567" s="235"/>
      <c r="H567" s="238">
        <v>5.5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2"/>
      <c r="U567" s="24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131</v>
      </c>
      <c r="AU567" s="244" t="s">
        <v>82</v>
      </c>
      <c r="AV567" s="13" t="s">
        <v>82</v>
      </c>
      <c r="AW567" s="13" t="s">
        <v>30</v>
      </c>
      <c r="AX567" s="13" t="s">
        <v>73</v>
      </c>
      <c r="AY567" s="244" t="s">
        <v>119</v>
      </c>
    </row>
    <row r="568" s="15" customFormat="1">
      <c r="A568" s="15"/>
      <c r="B568" s="256"/>
      <c r="C568" s="257"/>
      <c r="D568" s="227" t="s">
        <v>131</v>
      </c>
      <c r="E568" s="258" t="s">
        <v>1</v>
      </c>
      <c r="F568" s="259" t="s">
        <v>636</v>
      </c>
      <c r="G568" s="257"/>
      <c r="H568" s="258" t="s">
        <v>1</v>
      </c>
      <c r="I568" s="260"/>
      <c r="J568" s="257"/>
      <c r="K568" s="257"/>
      <c r="L568" s="261"/>
      <c r="M568" s="262"/>
      <c r="N568" s="263"/>
      <c r="O568" s="263"/>
      <c r="P568" s="263"/>
      <c r="Q568" s="263"/>
      <c r="R568" s="263"/>
      <c r="S568" s="263"/>
      <c r="T568" s="263"/>
      <c r="U568" s="264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5" t="s">
        <v>131</v>
      </c>
      <c r="AU568" s="265" t="s">
        <v>82</v>
      </c>
      <c r="AV568" s="15" t="s">
        <v>80</v>
      </c>
      <c r="AW568" s="15" t="s">
        <v>30</v>
      </c>
      <c r="AX568" s="15" t="s">
        <v>73</v>
      </c>
      <c r="AY568" s="265" t="s">
        <v>119</v>
      </c>
    </row>
    <row r="569" s="15" customFormat="1">
      <c r="A569" s="15"/>
      <c r="B569" s="256"/>
      <c r="C569" s="257"/>
      <c r="D569" s="227" t="s">
        <v>131</v>
      </c>
      <c r="E569" s="258" t="s">
        <v>1</v>
      </c>
      <c r="F569" s="259" t="s">
        <v>637</v>
      </c>
      <c r="G569" s="257"/>
      <c r="H569" s="258" t="s">
        <v>1</v>
      </c>
      <c r="I569" s="260"/>
      <c r="J569" s="257"/>
      <c r="K569" s="257"/>
      <c r="L569" s="261"/>
      <c r="M569" s="262"/>
      <c r="N569" s="263"/>
      <c r="O569" s="263"/>
      <c r="P569" s="263"/>
      <c r="Q569" s="263"/>
      <c r="R569" s="263"/>
      <c r="S569" s="263"/>
      <c r="T569" s="263"/>
      <c r="U569" s="264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5" t="s">
        <v>131</v>
      </c>
      <c r="AU569" s="265" t="s">
        <v>82</v>
      </c>
      <c r="AV569" s="15" t="s">
        <v>80</v>
      </c>
      <c r="AW569" s="15" t="s">
        <v>30</v>
      </c>
      <c r="AX569" s="15" t="s">
        <v>73</v>
      </c>
      <c r="AY569" s="265" t="s">
        <v>119</v>
      </c>
    </row>
    <row r="570" s="13" customFormat="1">
      <c r="A570" s="13"/>
      <c r="B570" s="234"/>
      <c r="C570" s="235"/>
      <c r="D570" s="227" t="s">
        <v>131</v>
      </c>
      <c r="E570" s="236" t="s">
        <v>1</v>
      </c>
      <c r="F570" s="237" t="s">
        <v>638</v>
      </c>
      <c r="G570" s="235"/>
      <c r="H570" s="238">
        <v>0.19400000000000001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2"/>
      <c r="U570" s="24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4" t="s">
        <v>131</v>
      </c>
      <c r="AU570" s="244" t="s">
        <v>82</v>
      </c>
      <c r="AV570" s="13" t="s">
        <v>82</v>
      </c>
      <c r="AW570" s="13" t="s">
        <v>30</v>
      </c>
      <c r="AX570" s="13" t="s">
        <v>73</v>
      </c>
      <c r="AY570" s="244" t="s">
        <v>119</v>
      </c>
    </row>
    <row r="571" s="15" customFormat="1">
      <c r="A571" s="15"/>
      <c r="B571" s="256"/>
      <c r="C571" s="257"/>
      <c r="D571" s="227" t="s">
        <v>131</v>
      </c>
      <c r="E571" s="258" t="s">
        <v>1</v>
      </c>
      <c r="F571" s="259" t="s">
        <v>639</v>
      </c>
      <c r="G571" s="257"/>
      <c r="H571" s="258" t="s">
        <v>1</v>
      </c>
      <c r="I571" s="260"/>
      <c r="J571" s="257"/>
      <c r="K571" s="257"/>
      <c r="L571" s="261"/>
      <c r="M571" s="262"/>
      <c r="N571" s="263"/>
      <c r="O571" s="263"/>
      <c r="P571" s="263"/>
      <c r="Q571" s="263"/>
      <c r="R571" s="263"/>
      <c r="S571" s="263"/>
      <c r="T571" s="263"/>
      <c r="U571" s="264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5" t="s">
        <v>131</v>
      </c>
      <c r="AU571" s="265" t="s">
        <v>82</v>
      </c>
      <c r="AV571" s="15" t="s">
        <v>80</v>
      </c>
      <c r="AW571" s="15" t="s">
        <v>30</v>
      </c>
      <c r="AX571" s="15" t="s">
        <v>73</v>
      </c>
      <c r="AY571" s="265" t="s">
        <v>119</v>
      </c>
    </row>
    <row r="572" s="13" customFormat="1">
      <c r="A572" s="13"/>
      <c r="B572" s="234"/>
      <c r="C572" s="235"/>
      <c r="D572" s="227" t="s">
        <v>131</v>
      </c>
      <c r="E572" s="236" t="s">
        <v>1</v>
      </c>
      <c r="F572" s="237" t="s">
        <v>640</v>
      </c>
      <c r="G572" s="235"/>
      <c r="H572" s="238">
        <v>0.20699999999999999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2"/>
      <c r="U572" s="24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131</v>
      </c>
      <c r="AU572" s="244" t="s">
        <v>82</v>
      </c>
      <c r="AV572" s="13" t="s">
        <v>82</v>
      </c>
      <c r="AW572" s="13" t="s">
        <v>30</v>
      </c>
      <c r="AX572" s="13" t="s">
        <v>73</v>
      </c>
      <c r="AY572" s="244" t="s">
        <v>119</v>
      </c>
    </row>
    <row r="573" s="15" customFormat="1">
      <c r="A573" s="15"/>
      <c r="B573" s="256"/>
      <c r="C573" s="257"/>
      <c r="D573" s="227" t="s">
        <v>131</v>
      </c>
      <c r="E573" s="258" t="s">
        <v>1</v>
      </c>
      <c r="F573" s="259" t="s">
        <v>641</v>
      </c>
      <c r="G573" s="257"/>
      <c r="H573" s="258" t="s">
        <v>1</v>
      </c>
      <c r="I573" s="260"/>
      <c r="J573" s="257"/>
      <c r="K573" s="257"/>
      <c r="L573" s="261"/>
      <c r="M573" s="262"/>
      <c r="N573" s="263"/>
      <c r="O573" s="263"/>
      <c r="P573" s="263"/>
      <c r="Q573" s="263"/>
      <c r="R573" s="263"/>
      <c r="S573" s="263"/>
      <c r="T573" s="263"/>
      <c r="U573" s="264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5" t="s">
        <v>131</v>
      </c>
      <c r="AU573" s="265" t="s">
        <v>82</v>
      </c>
      <c r="AV573" s="15" t="s">
        <v>80</v>
      </c>
      <c r="AW573" s="15" t="s">
        <v>30</v>
      </c>
      <c r="AX573" s="15" t="s">
        <v>73</v>
      </c>
      <c r="AY573" s="265" t="s">
        <v>119</v>
      </c>
    </row>
    <row r="574" s="13" customFormat="1">
      <c r="A574" s="13"/>
      <c r="B574" s="234"/>
      <c r="C574" s="235"/>
      <c r="D574" s="227" t="s">
        <v>131</v>
      </c>
      <c r="E574" s="236" t="s">
        <v>1</v>
      </c>
      <c r="F574" s="237" t="s">
        <v>642</v>
      </c>
      <c r="G574" s="235"/>
      <c r="H574" s="238">
        <v>0.495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2"/>
      <c r="U574" s="24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131</v>
      </c>
      <c r="AU574" s="244" t="s">
        <v>82</v>
      </c>
      <c r="AV574" s="13" t="s">
        <v>82</v>
      </c>
      <c r="AW574" s="13" t="s">
        <v>30</v>
      </c>
      <c r="AX574" s="13" t="s">
        <v>73</v>
      </c>
      <c r="AY574" s="244" t="s">
        <v>119</v>
      </c>
    </row>
    <row r="575" s="15" customFormat="1">
      <c r="A575" s="15"/>
      <c r="B575" s="256"/>
      <c r="C575" s="257"/>
      <c r="D575" s="227" t="s">
        <v>131</v>
      </c>
      <c r="E575" s="258" t="s">
        <v>1</v>
      </c>
      <c r="F575" s="259" t="s">
        <v>643</v>
      </c>
      <c r="G575" s="257"/>
      <c r="H575" s="258" t="s">
        <v>1</v>
      </c>
      <c r="I575" s="260"/>
      <c r="J575" s="257"/>
      <c r="K575" s="257"/>
      <c r="L575" s="261"/>
      <c r="M575" s="262"/>
      <c r="N575" s="263"/>
      <c r="O575" s="263"/>
      <c r="P575" s="263"/>
      <c r="Q575" s="263"/>
      <c r="R575" s="263"/>
      <c r="S575" s="263"/>
      <c r="T575" s="263"/>
      <c r="U575" s="264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5" t="s">
        <v>131</v>
      </c>
      <c r="AU575" s="265" t="s">
        <v>82</v>
      </c>
      <c r="AV575" s="15" t="s">
        <v>80</v>
      </c>
      <c r="AW575" s="15" t="s">
        <v>30</v>
      </c>
      <c r="AX575" s="15" t="s">
        <v>73</v>
      </c>
      <c r="AY575" s="265" t="s">
        <v>119</v>
      </c>
    </row>
    <row r="576" s="13" customFormat="1">
      <c r="A576" s="13"/>
      <c r="B576" s="234"/>
      <c r="C576" s="235"/>
      <c r="D576" s="227" t="s">
        <v>131</v>
      </c>
      <c r="E576" s="236" t="s">
        <v>1</v>
      </c>
      <c r="F576" s="237" t="s">
        <v>644</v>
      </c>
      <c r="G576" s="235"/>
      <c r="H576" s="238">
        <v>16.5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2"/>
      <c r="U576" s="24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131</v>
      </c>
      <c r="AU576" s="244" t="s">
        <v>82</v>
      </c>
      <c r="AV576" s="13" t="s">
        <v>82</v>
      </c>
      <c r="AW576" s="13" t="s">
        <v>30</v>
      </c>
      <c r="AX576" s="13" t="s">
        <v>73</v>
      </c>
      <c r="AY576" s="244" t="s">
        <v>119</v>
      </c>
    </row>
    <row r="577" s="15" customFormat="1">
      <c r="A577" s="15"/>
      <c r="B577" s="256"/>
      <c r="C577" s="257"/>
      <c r="D577" s="227" t="s">
        <v>131</v>
      </c>
      <c r="E577" s="258" t="s">
        <v>1</v>
      </c>
      <c r="F577" s="259" t="s">
        <v>247</v>
      </c>
      <c r="G577" s="257"/>
      <c r="H577" s="258" t="s">
        <v>1</v>
      </c>
      <c r="I577" s="260"/>
      <c r="J577" s="257"/>
      <c r="K577" s="257"/>
      <c r="L577" s="261"/>
      <c r="M577" s="262"/>
      <c r="N577" s="263"/>
      <c r="O577" s="263"/>
      <c r="P577" s="263"/>
      <c r="Q577" s="263"/>
      <c r="R577" s="263"/>
      <c r="S577" s="263"/>
      <c r="T577" s="263"/>
      <c r="U577" s="264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5" t="s">
        <v>131</v>
      </c>
      <c r="AU577" s="265" t="s">
        <v>82</v>
      </c>
      <c r="AV577" s="15" t="s">
        <v>80</v>
      </c>
      <c r="AW577" s="15" t="s">
        <v>30</v>
      </c>
      <c r="AX577" s="15" t="s">
        <v>73</v>
      </c>
      <c r="AY577" s="265" t="s">
        <v>119</v>
      </c>
    </row>
    <row r="578" s="13" customFormat="1">
      <c r="A578" s="13"/>
      <c r="B578" s="234"/>
      <c r="C578" s="235"/>
      <c r="D578" s="227" t="s">
        <v>131</v>
      </c>
      <c r="E578" s="236" t="s">
        <v>1</v>
      </c>
      <c r="F578" s="237" t="s">
        <v>645</v>
      </c>
      <c r="G578" s="235"/>
      <c r="H578" s="238">
        <v>-1.766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2"/>
      <c r="U578" s="24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131</v>
      </c>
      <c r="AU578" s="244" t="s">
        <v>82</v>
      </c>
      <c r="AV578" s="13" t="s">
        <v>82</v>
      </c>
      <c r="AW578" s="13" t="s">
        <v>30</v>
      </c>
      <c r="AX578" s="13" t="s">
        <v>73</v>
      </c>
      <c r="AY578" s="244" t="s">
        <v>119</v>
      </c>
    </row>
    <row r="579" s="14" customFormat="1">
      <c r="A579" s="14"/>
      <c r="B579" s="245"/>
      <c r="C579" s="246"/>
      <c r="D579" s="227" t="s">
        <v>131</v>
      </c>
      <c r="E579" s="247" t="s">
        <v>1</v>
      </c>
      <c r="F579" s="248" t="s">
        <v>133</v>
      </c>
      <c r="G579" s="246"/>
      <c r="H579" s="249">
        <v>21.130000000000003</v>
      </c>
      <c r="I579" s="250"/>
      <c r="J579" s="246"/>
      <c r="K579" s="246"/>
      <c r="L579" s="251"/>
      <c r="M579" s="252"/>
      <c r="N579" s="253"/>
      <c r="O579" s="253"/>
      <c r="P579" s="253"/>
      <c r="Q579" s="253"/>
      <c r="R579" s="253"/>
      <c r="S579" s="253"/>
      <c r="T579" s="253"/>
      <c r="U579" s="25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5" t="s">
        <v>131</v>
      </c>
      <c r="AU579" s="255" t="s">
        <v>82</v>
      </c>
      <c r="AV579" s="14" t="s">
        <v>126</v>
      </c>
      <c r="AW579" s="14" t="s">
        <v>30</v>
      </c>
      <c r="AX579" s="14" t="s">
        <v>80</v>
      </c>
      <c r="AY579" s="255" t="s">
        <v>119</v>
      </c>
    </row>
    <row r="580" s="2" customFormat="1" ht="16.5" customHeight="1">
      <c r="A580" s="39"/>
      <c r="B580" s="40"/>
      <c r="C580" s="214" t="s">
        <v>646</v>
      </c>
      <c r="D580" s="214" t="s">
        <v>121</v>
      </c>
      <c r="E580" s="215" t="s">
        <v>647</v>
      </c>
      <c r="F580" s="216" t="s">
        <v>648</v>
      </c>
      <c r="G580" s="217" t="s">
        <v>156</v>
      </c>
      <c r="H580" s="218">
        <v>7.3630000000000004</v>
      </c>
      <c r="I580" s="219"/>
      <c r="J580" s="220">
        <f>ROUND(I580*H580,2)</f>
        <v>0</v>
      </c>
      <c r="K580" s="216" t="s">
        <v>327</v>
      </c>
      <c r="L580" s="45"/>
      <c r="M580" s="221" t="s">
        <v>1</v>
      </c>
      <c r="N580" s="222" t="s">
        <v>38</v>
      </c>
      <c r="O580" s="92"/>
      <c r="P580" s="223">
        <f>O580*H580</f>
        <v>0</v>
      </c>
      <c r="Q580" s="223">
        <v>0</v>
      </c>
      <c r="R580" s="223">
        <f>Q580*H580</f>
        <v>0</v>
      </c>
      <c r="S580" s="223">
        <v>0</v>
      </c>
      <c r="T580" s="223">
        <f>S580*H580</f>
        <v>0</v>
      </c>
      <c r="U580" s="224" t="s">
        <v>1</v>
      </c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5" t="s">
        <v>126</v>
      </c>
      <c r="AT580" s="225" t="s">
        <v>121</v>
      </c>
      <c r="AU580" s="225" t="s">
        <v>82</v>
      </c>
      <c r="AY580" s="18" t="s">
        <v>119</v>
      </c>
      <c r="BE580" s="226">
        <f>IF(N580="základní",J580,0)</f>
        <v>0</v>
      </c>
      <c r="BF580" s="226">
        <f>IF(N580="snížená",J580,0)</f>
        <v>0</v>
      </c>
      <c r="BG580" s="226">
        <f>IF(N580="zákl. přenesená",J580,0)</f>
        <v>0</v>
      </c>
      <c r="BH580" s="226">
        <f>IF(N580="sníž. přenesená",J580,0)</f>
        <v>0</v>
      </c>
      <c r="BI580" s="226">
        <f>IF(N580="nulová",J580,0)</f>
        <v>0</v>
      </c>
      <c r="BJ580" s="18" t="s">
        <v>80</v>
      </c>
      <c r="BK580" s="226">
        <f>ROUND(I580*H580,2)</f>
        <v>0</v>
      </c>
      <c r="BL580" s="18" t="s">
        <v>126</v>
      </c>
      <c r="BM580" s="225" t="s">
        <v>649</v>
      </c>
    </row>
    <row r="581" s="2" customFormat="1">
      <c r="A581" s="39"/>
      <c r="B581" s="40"/>
      <c r="C581" s="41"/>
      <c r="D581" s="227" t="s">
        <v>127</v>
      </c>
      <c r="E581" s="41"/>
      <c r="F581" s="228" t="s">
        <v>650</v>
      </c>
      <c r="G581" s="41"/>
      <c r="H581" s="41"/>
      <c r="I581" s="229"/>
      <c r="J581" s="41"/>
      <c r="K581" s="41"/>
      <c r="L581" s="45"/>
      <c r="M581" s="230"/>
      <c r="N581" s="231"/>
      <c r="O581" s="92"/>
      <c r="P581" s="92"/>
      <c r="Q581" s="92"/>
      <c r="R581" s="92"/>
      <c r="S581" s="92"/>
      <c r="T581" s="92"/>
      <c r="U581" s="93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127</v>
      </c>
      <c r="AU581" s="18" t="s">
        <v>82</v>
      </c>
    </row>
    <row r="582" s="2" customFormat="1">
      <c r="A582" s="39"/>
      <c r="B582" s="40"/>
      <c r="C582" s="41"/>
      <c r="D582" s="232" t="s">
        <v>129</v>
      </c>
      <c r="E582" s="41"/>
      <c r="F582" s="233" t="s">
        <v>651</v>
      </c>
      <c r="G582" s="41"/>
      <c r="H582" s="41"/>
      <c r="I582" s="229"/>
      <c r="J582" s="41"/>
      <c r="K582" s="41"/>
      <c r="L582" s="45"/>
      <c r="M582" s="230"/>
      <c r="N582" s="231"/>
      <c r="O582" s="92"/>
      <c r="P582" s="92"/>
      <c r="Q582" s="92"/>
      <c r="R582" s="92"/>
      <c r="S582" s="92"/>
      <c r="T582" s="92"/>
      <c r="U582" s="93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129</v>
      </c>
      <c r="AU582" s="18" t="s">
        <v>82</v>
      </c>
    </row>
    <row r="583" s="15" customFormat="1">
      <c r="A583" s="15"/>
      <c r="B583" s="256"/>
      <c r="C583" s="257"/>
      <c r="D583" s="227" t="s">
        <v>131</v>
      </c>
      <c r="E583" s="258" t="s">
        <v>1</v>
      </c>
      <c r="F583" s="259" t="s">
        <v>636</v>
      </c>
      <c r="G583" s="257"/>
      <c r="H583" s="258" t="s">
        <v>1</v>
      </c>
      <c r="I583" s="260"/>
      <c r="J583" s="257"/>
      <c r="K583" s="257"/>
      <c r="L583" s="261"/>
      <c r="M583" s="262"/>
      <c r="N583" s="263"/>
      <c r="O583" s="263"/>
      <c r="P583" s="263"/>
      <c r="Q583" s="263"/>
      <c r="R583" s="263"/>
      <c r="S583" s="263"/>
      <c r="T583" s="263"/>
      <c r="U583" s="264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5" t="s">
        <v>131</v>
      </c>
      <c r="AU583" s="265" t="s">
        <v>82</v>
      </c>
      <c r="AV583" s="15" t="s">
        <v>80</v>
      </c>
      <c r="AW583" s="15" t="s">
        <v>30</v>
      </c>
      <c r="AX583" s="15" t="s">
        <v>73</v>
      </c>
      <c r="AY583" s="265" t="s">
        <v>119</v>
      </c>
    </row>
    <row r="584" s="15" customFormat="1">
      <c r="A584" s="15"/>
      <c r="B584" s="256"/>
      <c r="C584" s="257"/>
      <c r="D584" s="227" t="s">
        <v>131</v>
      </c>
      <c r="E584" s="258" t="s">
        <v>1</v>
      </c>
      <c r="F584" s="259" t="s">
        <v>637</v>
      </c>
      <c r="G584" s="257"/>
      <c r="H584" s="258" t="s">
        <v>1</v>
      </c>
      <c r="I584" s="260"/>
      <c r="J584" s="257"/>
      <c r="K584" s="257"/>
      <c r="L584" s="261"/>
      <c r="M584" s="262"/>
      <c r="N584" s="263"/>
      <c r="O584" s="263"/>
      <c r="P584" s="263"/>
      <c r="Q584" s="263"/>
      <c r="R584" s="263"/>
      <c r="S584" s="263"/>
      <c r="T584" s="263"/>
      <c r="U584" s="264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5" t="s">
        <v>131</v>
      </c>
      <c r="AU584" s="265" t="s">
        <v>82</v>
      </c>
      <c r="AV584" s="15" t="s">
        <v>80</v>
      </c>
      <c r="AW584" s="15" t="s">
        <v>30</v>
      </c>
      <c r="AX584" s="15" t="s">
        <v>73</v>
      </c>
      <c r="AY584" s="265" t="s">
        <v>119</v>
      </c>
    </row>
    <row r="585" s="13" customFormat="1">
      <c r="A585" s="13"/>
      <c r="B585" s="234"/>
      <c r="C585" s="235"/>
      <c r="D585" s="227" t="s">
        <v>131</v>
      </c>
      <c r="E585" s="236" t="s">
        <v>1</v>
      </c>
      <c r="F585" s="237" t="s">
        <v>652</v>
      </c>
      <c r="G585" s="235"/>
      <c r="H585" s="238">
        <v>1.649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2"/>
      <c r="U585" s="24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131</v>
      </c>
      <c r="AU585" s="244" t="s">
        <v>82</v>
      </c>
      <c r="AV585" s="13" t="s">
        <v>82</v>
      </c>
      <c r="AW585" s="13" t="s">
        <v>30</v>
      </c>
      <c r="AX585" s="13" t="s">
        <v>73</v>
      </c>
      <c r="AY585" s="244" t="s">
        <v>119</v>
      </c>
    </row>
    <row r="586" s="15" customFormat="1">
      <c r="A586" s="15"/>
      <c r="B586" s="256"/>
      <c r="C586" s="257"/>
      <c r="D586" s="227" t="s">
        <v>131</v>
      </c>
      <c r="E586" s="258" t="s">
        <v>1</v>
      </c>
      <c r="F586" s="259" t="s">
        <v>639</v>
      </c>
      <c r="G586" s="257"/>
      <c r="H586" s="258" t="s">
        <v>1</v>
      </c>
      <c r="I586" s="260"/>
      <c r="J586" s="257"/>
      <c r="K586" s="257"/>
      <c r="L586" s="261"/>
      <c r="M586" s="262"/>
      <c r="N586" s="263"/>
      <c r="O586" s="263"/>
      <c r="P586" s="263"/>
      <c r="Q586" s="263"/>
      <c r="R586" s="263"/>
      <c r="S586" s="263"/>
      <c r="T586" s="263"/>
      <c r="U586" s="264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5" t="s">
        <v>131</v>
      </c>
      <c r="AU586" s="265" t="s">
        <v>82</v>
      </c>
      <c r="AV586" s="15" t="s">
        <v>80</v>
      </c>
      <c r="AW586" s="15" t="s">
        <v>30</v>
      </c>
      <c r="AX586" s="15" t="s">
        <v>73</v>
      </c>
      <c r="AY586" s="265" t="s">
        <v>119</v>
      </c>
    </row>
    <row r="587" s="13" customFormat="1">
      <c r="A587" s="13"/>
      <c r="B587" s="234"/>
      <c r="C587" s="235"/>
      <c r="D587" s="227" t="s">
        <v>131</v>
      </c>
      <c r="E587" s="236" t="s">
        <v>1</v>
      </c>
      <c r="F587" s="237" t="s">
        <v>653</v>
      </c>
      <c r="G587" s="235"/>
      <c r="H587" s="238">
        <v>1.758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2"/>
      <c r="U587" s="24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131</v>
      </c>
      <c r="AU587" s="244" t="s">
        <v>82</v>
      </c>
      <c r="AV587" s="13" t="s">
        <v>82</v>
      </c>
      <c r="AW587" s="13" t="s">
        <v>30</v>
      </c>
      <c r="AX587" s="13" t="s">
        <v>73</v>
      </c>
      <c r="AY587" s="244" t="s">
        <v>119</v>
      </c>
    </row>
    <row r="588" s="15" customFormat="1">
      <c r="A588" s="15"/>
      <c r="B588" s="256"/>
      <c r="C588" s="257"/>
      <c r="D588" s="227" t="s">
        <v>131</v>
      </c>
      <c r="E588" s="258" t="s">
        <v>1</v>
      </c>
      <c r="F588" s="259" t="s">
        <v>641</v>
      </c>
      <c r="G588" s="257"/>
      <c r="H588" s="258" t="s">
        <v>1</v>
      </c>
      <c r="I588" s="260"/>
      <c r="J588" s="257"/>
      <c r="K588" s="257"/>
      <c r="L588" s="261"/>
      <c r="M588" s="262"/>
      <c r="N588" s="263"/>
      <c r="O588" s="263"/>
      <c r="P588" s="263"/>
      <c r="Q588" s="263"/>
      <c r="R588" s="263"/>
      <c r="S588" s="263"/>
      <c r="T588" s="263"/>
      <c r="U588" s="264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5" t="s">
        <v>131</v>
      </c>
      <c r="AU588" s="265" t="s">
        <v>82</v>
      </c>
      <c r="AV588" s="15" t="s">
        <v>80</v>
      </c>
      <c r="AW588" s="15" t="s">
        <v>30</v>
      </c>
      <c r="AX588" s="15" t="s">
        <v>73</v>
      </c>
      <c r="AY588" s="265" t="s">
        <v>119</v>
      </c>
    </row>
    <row r="589" s="13" customFormat="1">
      <c r="A589" s="13"/>
      <c r="B589" s="234"/>
      <c r="C589" s="235"/>
      <c r="D589" s="227" t="s">
        <v>131</v>
      </c>
      <c r="E589" s="236" t="s">
        <v>1</v>
      </c>
      <c r="F589" s="237" t="s">
        <v>654</v>
      </c>
      <c r="G589" s="235"/>
      <c r="H589" s="238">
        <v>3.956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2"/>
      <c r="U589" s="24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4" t="s">
        <v>131</v>
      </c>
      <c r="AU589" s="244" t="s">
        <v>82</v>
      </c>
      <c r="AV589" s="13" t="s">
        <v>82</v>
      </c>
      <c r="AW589" s="13" t="s">
        <v>30</v>
      </c>
      <c r="AX589" s="13" t="s">
        <v>73</v>
      </c>
      <c r="AY589" s="244" t="s">
        <v>119</v>
      </c>
    </row>
    <row r="590" s="14" customFormat="1">
      <c r="A590" s="14"/>
      <c r="B590" s="245"/>
      <c r="C590" s="246"/>
      <c r="D590" s="227" t="s">
        <v>131</v>
      </c>
      <c r="E590" s="247" t="s">
        <v>1</v>
      </c>
      <c r="F590" s="248" t="s">
        <v>133</v>
      </c>
      <c r="G590" s="246"/>
      <c r="H590" s="249">
        <v>7.3629999999999995</v>
      </c>
      <c r="I590" s="250"/>
      <c r="J590" s="246"/>
      <c r="K590" s="246"/>
      <c r="L590" s="251"/>
      <c r="M590" s="252"/>
      <c r="N590" s="253"/>
      <c r="O590" s="253"/>
      <c r="P590" s="253"/>
      <c r="Q590" s="253"/>
      <c r="R590" s="253"/>
      <c r="S590" s="253"/>
      <c r="T590" s="253"/>
      <c r="U590" s="25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5" t="s">
        <v>131</v>
      </c>
      <c r="AU590" s="255" t="s">
        <v>82</v>
      </c>
      <c r="AV590" s="14" t="s">
        <v>126</v>
      </c>
      <c r="AW590" s="14" t="s">
        <v>30</v>
      </c>
      <c r="AX590" s="14" t="s">
        <v>80</v>
      </c>
      <c r="AY590" s="255" t="s">
        <v>119</v>
      </c>
    </row>
    <row r="591" s="2" customFormat="1" ht="24.15" customHeight="1">
      <c r="A591" s="39"/>
      <c r="B591" s="40"/>
      <c r="C591" s="214" t="s">
        <v>431</v>
      </c>
      <c r="D591" s="214" t="s">
        <v>121</v>
      </c>
      <c r="E591" s="215" t="s">
        <v>655</v>
      </c>
      <c r="F591" s="216" t="s">
        <v>656</v>
      </c>
      <c r="G591" s="217" t="s">
        <v>204</v>
      </c>
      <c r="H591" s="218">
        <v>0.083000000000000004</v>
      </c>
      <c r="I591" s="219"/>
      <c r="J591" s="220">
        <f>ROUND(I591*H591,2)</f>
        <v>0</v>
      </c>
      <c r="K591" s="216" t="s">
        <v>125</v>
      </c>
      <c r="L591" s="45"/>
      <c r="M591" s="221" t="s">
        <v>1</v>
      </c>
      <c r="N591" s="222" t="s">
        <v>38</v>
      </c>
      <c r="O591" s="92"/>
      <c r="P591" s="223">
        <f>O591*H591</f>
        <v>0</v>
      </c>
      <c r="Q591" s="223">
        <v>0.99734762160000001</v>
      </c>
      <c r="R591" s="223">
        <f>Q591*H591</f>
        <v>0.082779852592800005</v>
      </c>
      <c r="S591" s="223">
        <v>0</v>
      </c>
      <c r="T591" s="223">
        <f>S591*H591</f>
        <v>0</v>
      </c>
      <c r="U591" s="224" t="s">
        <v>1</v>
      </c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5" t="s">
        <v>126</v>
      </c>
      <c r="AT591" s="225" t="s">
        <v>121</v>
      </c>
      <c r="AU591" s="225" t="s">
        <v>82</v>
      </c>
      <c r="AY591" s="18" t="s">
        <v>119</v>
      </c>
      <c r="BE591" s="226">
        <f>IF(N591="základní",J591,0)</f>
        <v>0</v>
      </c>
      <c r="BF591" s="226">
        <f>IF(N591="snížená",J591,0)</f>
        <v>0</v>
      </c>
      <c r="BG591" s="226">
        <f>IF(N591="zákl. přenesená",J591,0)</f>
        <v>0</v>
      </c>
      <c r="BH591" s="226">
        <f>IF(N591="sníž. přenesená",J591,0)</f>
        <v>0</v>
      </c>
      <c r="BI591" s="226">
        <f>IF(N591="nulová",J591,0)</f>
        <v>0</v>
      </c>
      <c r="BJ591" s="18" t="s">
        <v>80</v>
      </c>
      <c r="BK591" s="226">
        <f>ROUND(I591*H591,2)</f>
        <v>0</v>
      </c>
      <c r="BL591" s="18" t="s">
        <v>126</v>
      </c>
      <c r="BM591" s="225" t="s">
        <v>657</v>
      </c>
    </row>
    <row r="592" s="2" customFormat="1">
      <c r="A592" s="39"/>
      <c r="B592" s="40"/>
      <c r="C592" s="41"/>
      <c r="D592" s="227" t="s">
        <v>127</v>
      </c>
      <c r="E592" s="41"/>
      <c r="F592" s="228" t="s">
        <v>656</v>
      </c>
      <c r="G592" s="41"/>
      <c r="H592" s="41"/>
      <c r="I592" s="229"/>
      <c r="J592" s="41"/>
      <c r="K592" s="41"/>
      <c r="L592" s="45"/>
      <c r="M592" s="230"/>
      <c r="N592" s="231"/>
      <c r="O592" s="92"/>
      <c r="P592" s="92"/>
      <c r="Q592" s="92"/>
      <c r="R592" s="92"/>
      <c r="S592" s="92"/>
      <c r="T592" s="92"/>
      <c r="U592" s="93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127</v>
      </c>
      <c r="AU592" s="18" t="s">
        <v>82</v>
      </c>
    </row>
    <row r="593" s="2" customFormat="1">
      <c r="A593" s="39"/>
      <c r="B593" s="40"/>
      <c r="C593" s="41"/>
      <c r="D593" s="232" t="s">
        <v>129</v>
      </c>
      <c r="E593" s="41"/>
      <c r="F593" s="233" t="s">
        <v>658</v>
      </c>
      <c r="G593" s="41"/>
      <c r="H593" s="41"/>
      <c r="I593" s="229"/>
      <c r="J593" s="41"/>
      <c r="K593" s="41"/>
      <c r="L593" s="45"/>
      <c r="M593" s="230"/>
      <c r="N593" s="231"/>
      <c r="O593" s="92"/>
      <c r="P593" s="92"/>
      <c r="Q593" s="92"/>
      <c r="R593" s="92"/>
      <c r="S593" s="92"/>
      <c r="T593" s="92"/>
      <c r="U593" s="93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129</v>
      </c>
      <c r="AU593" s="18" t="s">
        <v>82</v>
      </c>
    </row>
    <row r="594" s="15" customFormat="1">
      <c r="A594" s="15"/>
      <c r="B594" s="256"/>
      <c r="C594" s="257"/>
      <c r="D594" s="227" t="s">
        <v>131</v>
      </c>
      <c r="E594" s="258" t="s">
        <v>1</v>
      </c>
      <c r="F594" s="259" t="s">
        <v>659</v>
      </c>
      <c r="G594" s="257"/>
      <c r="H594" s="258" t="s">
        <v>1</v>
      </c>
      <c r="I594" s="260"/>
      <c r="J594" s="257"/>
      <c r="K594" s="257"/>
      <c r="L594" s="261"/>
      <c r="M594" s="262"/>
      <c r="N594" s="263"/>
      <c r="O594" s="263"/>
      <c r="P594" s="263"/>
      <c r="Q594" s="263"/>
      <c r="R594" s="263"/>
      <c r="S594" s="263"/>
      <c r="T594" s="263"/>
      <c r="U594" s="264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65" t="s">
        <v>131</v>
      </c>
      <c r="AU594" s="265" t="s">
        <v>82</v>
      </c>
      <c r="AV594" s="15" t="s">
        <v>80</v>
      </c>
      <c r="AW594" s="15" t="s">
        <v>30</v>
      </c>
      <c r="AX594" s="15" t="s">
        <v>73</v>
      </c>
      <c r="AY594" s="265" t="s">
        <v>119</v>
      </c>
    </row>
    <row r="595" s="15" customFormat="1">
      <c r="A595" s="15"/>
      <c r="B595" s="256"/>
      <c r="C595" s="257"/>
      <c r="D595" s="227" t="s">
        <v>131</v>
      </c>
      <c r="E595" s="258" t="s">
        <v>1</v>
      </c>
      <c r="F595" s="259" t="s">
        <v>660</v>
      </c>
      <c r="G595" s="257"/>
      <c r="H595" s="258" t="s">
        <v>1</v>
      </c>
      <c r="I595" s="260"/>
      <c r="J595" s="257"/>
      <c r="K595" s="257"/>
      <c r="L595" s="261"/>
      <c r="M595" s="262"/>
      <c r="N595" s="263"/>
      <c r="O595" s="263"/>
      <c r="P595" s="263"/>
      <c r="Q595" s="263"/>
      <c r="R595" s="263"/>
      <c r="S595" s="263"/>
      <c r="T595" s="263"/>
      <c r="U595" s="264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5" t="s">
        <v>131</v>
      </c>
      <c r="AU595" s="265" t="s">
        <v>82</v>
      </c>
      <c r="AV595" s="15" t="s">
        <v>80</v>
      </c>
      <c r="AW595" s="15" t="s">
        <v>30</v>
      </c>
      <c r="AX595" s="15" t="s">
        <v>73</v>
      </c>
      <c r="AY595" s="265" t="s">
        <v>119</v>
      </c>
    </row>
    <row r="596" s="13" customFormat="1">
      <c r="A596" s="13"/>
      <c r="B596" s="234"/>
      <c r="C596" s="235"/>
      <c r="D596" s="227" t="s">
        <v>131</v>
      </c>
      <c r="E596" s="236" t="s">
        <v>1</v>
      </c>
      <c r="F596" s="237" t="s">
        <v>661</v>
      </c>
      <c r="G596" s="235"/>
      <c r="H596" s="238">
        <v>0.083000000000000004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2"/>
      <c r="U596" s="24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131</v>
      </c>
      <c r="AU596" s="244" t="s">
        <v>82</v>
      </c>
      <c r="AV596" s="13" t="s">
        <v>82</v>
      </c>
      <c r="AW596" s="13" t="s">
        <v>30</v>
      </c>
      <c r="AX596" s="13" t="s">
        <v>73</v>
      </c>
      <c r="AY596" s="244" t="s">
        <v>119</v>
      </c>
    </row>
    <row r="597" s="14" customFormat="1">
      <c r="A597" s="14"/>
      <c r="B597" s="245"/>
      <c r="C597" s="246"/>
      <c r="D597" s="227" t="s">
        <v>131</v>
      </c>
      <c r="E597" s="247" t="s">
        <v>1</v>
      </c>
      <c r="F597" s="248" t="s">
        <v>133</v>
      </c>
      <c r="G597" s="246"/>
      <c r="H597" s="249">
        <v>0.083000000000000004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3"/>
      <c r="U597" s="25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5" t="s">
        <v>131</v>
      </c>
      <c r="AU597" s="255" t="s">
        <v>82</v>
      </c>
      <c r="AV597" s="14" t="s">
        <v>126</v>
      </c>
      <c r="AW597" s="14" t="s">
        <v>30</v>
      </c>
      <c r="AX597" s="14" t="s">
        <v>80</v>
      </c>
      <c r="AY597" s="255" t="s">
        <v>119</v>
      </c>
    </row>
    <row r="598" s="2" customFormat="1" ht="33" customHeight="1">
      <c r="A598" s="39"/>
      <c r="B598" s="40"/>
      <c r="C598" s="214" t="s">
        <v>662</v>
      </c>
      <c r="D598" s="214" t="s">
        <v>121</v>
      </c>
      <c r="E598" s="215" t="s">
        <v>663</v>
      </c>
      <c r="F598" s="216" t="s">
        <v>664</v>
      </c>
      <c r="G598" s="217" t="s">
        <v>665</v>
      </c>
      <c r="H598" s="218">
        <v>1</v>
      </c>
      <c r="I598" s="219"/>
      <c r="J598" s="220">
        <f>ROUND(I598*H598,2)</f>
        <v>0</v>
      </c>
      <c r="K598" s="216" t="s">
        <v>1</v>
      </c>
      <c r="L598" s="45"/>
      <c r="M598" s="221" t="s">
        <v>1</v>
      </c>
      <c r="N598" s="222" t="s">
        <v>38</v>
      </c>
      <c r="O598" s="92"/>
      <c r="P598" s="223">
        <f>O598*H598</f>
        <v>0</v>
      </c>
      <c r="Q598" s="223">
        <v>0</v>
      </c>
      <c r="R598" s="223">
        <f>Q598*H598</f>
        <v>0</v>
      </c>
      <c r="S598" s="223">
        <v>0</v>
      </c>
      <c r="T598" s="223">
        <f>S598*H598</f>
        <v>0</v>
      </c>
      <c r="U598" s="224" t="s">
        <v>1</v>
      </c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5" t="s">
        <v>126</v>
      </c>
      <c r="AT598" s="225" t="s">
        <v>121</v>
      </c>
      <c r="AU598" s="225" t="s">
        <v>82</v>
      </c>
      <c r="AY598" s="18" t="s">
        <v>119</v>
      </c>
      <c r="BE598" s="226">
        <f>IF(N598="základní",J598,0)</f>
        <v>0</v>
      </c>
      <c r="BF598" s="226">
        <f>IF(N598="snížená",J598,0)</f>
        <v>0</v>
      </c>
      <c r="BG598" s="226">
        <f>IF(N598="zákl. přenesená",J598,0)</f>
        <v>0</v>
      </c>
      <c r="BH598" s="226">
        <f>IF(N598="sníž. přenesená",J598,0)</f>
        <v>0</v>
      </c>
      <c r="BI598" s="226">
        <f>IF(N598="nulová",J598,0)</f>
        <v>0</v>
      </c>
      <c r="BJ598" s="18" t="s">
        <v>80</v>
      </c>
      <c r="BK598" s="226">
        <f>ROUND(I598*H598,2)</f>
        <v>0</v>
      </c>
      <c r="BL598" s="18" t="s">
        <v>126</v>
      </c>
      <c r="BM598" s="225" t="s">
        <v>666</v>
      </c>
    </row>
    <row r="599" s="2" customFormat="1">
      <c r="A599" s="39"/>
      <c r="B599" s="40"/>
      <c r="C599" s="41"/>
      <c r="D599" s="227" t="s">
        <v>127</v>
      </c>
      <c r="E599" s="41"/>
      <c r="F599" s="228" t="s">
        <v>664</v>
      </c>
      <c r="G599" s="41"/>
      <c r="H599" s="41"/>
      <c r="I599" s="229"/>
      <c r="J599" s="41"/>
      <c r="K599" s="41"/>
      <c r="L599" s="45"/>
      <c r="M599" s="230"/>
      <c r="N599" s="231"/>
      <c r="O599" s="92"/>
      <c r="P599" s="92"/>
      <c r="Q599" s="92"/>
      <c r="R599" s="92"/>
      <c r="S599" s="92"/>
      <c r="T599" s="92"/>
      <c r="U599" s="93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127</v>
      </c>
      <c r="AU599" s="18" t="s">
        <v>82</v>
      </c>
    </row>
    <row r="600" s="15" customFormat="1">
      <c r="A600" s="15"/>
      <c r="B600" s="256"/>
      <c r="C600" s="257"/>
      <c r="D600" s="227" t="s">
        <v>131</v>
      </c>
      <c r="E600" s="258" t="s">
        <v>1</v>
      </c>
      <c r="F600" s="259" t="s">
        <v>667</v>
      </c>
      <c r="G600" s="257"/>
      <c r="H600" s="258" t="s">
        <v>1</v>
      </c>
      <c r="I600" s="260"/>
      <c r="J600" s="257"/>
      <c r="K600" s="257"/>
      <c r="L600" s="261"/>
      <c r="M600" s="262"/>
      <c r="N600" s="263"/>
      <c r="O600" s="263"/>
      <c r="P600" s="263"/>
      <c r="Q600" s="263"/>
      <c r="R600" s="263"/>
      <c r="S600" s="263"/>
      <c r="T600" s="263"/>
      <c r="U600" s="264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5" t="s">
        <v>131</v>
      </c>
      <c r="AU600" s="265" t="s">
        <v>82</v>
      </c>
      <c r="AV600" s="15" t="s">
        <v>80</v>
      </c>
      <c r="AW600" s="15" t="s">
        <v>30</v>
      </c>
      <c r="AX600" s="15" t="s">
        <v>73</v>
      </c>
      <c r="AY600" s="265" t="s">
        <v>119</v>
      </c>
    </row>
    <row r="601" s="15" customFormat="1">
      <c r="A601" s="15"/>
      <c r="B601" s="256"/>
      <c r="C601" s="257"/>
      <c r="D601" s="227" t="s">
        <v>131</v>
      </c>
      <c r="E601" s="258" t="s">
        <v>1</v>
      </c>
      <c r="F601" s="259" t="s">
        <v>668</v>
      </c>
      <c r="G601" s="257"/>
      <c r="H601" s="258" t="s">
        <v>1</v>
      </c>
      <c r="I601" s="260"/>
      <c r="J601" s="257"/>
      <c r="K601" s="257"/>
      <c r="L601" s="261"/>
      <c r="M601" s="262"/>
      <c r="N601" s="263"/>
      <c r="O601" s="263"/>
      <c r="P601" s="263"/>
      <c r="Q601" s="263"/>
      <c r="R601" s="263"/>
      <c r="S601" s="263"/>
      <c r="T601" s="263"/>
      <c r="U601" s="264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5" t="s">
        <v>131</v>
      </c>
      <c r="AU601" s="265" t="s">
        <v>82</v>
      </c>
      <c r="AV601" s="15" t="s">
        <v>80</v>
      </c>
      <c r="AW601" s="15" t="s">
        <v>30</v>
      </c>
      <c r="AX601" s="15" t="s">
        <v>73</v>
      </c>
      <c r="AY601" s="265" t="s">
        <v>119</v>
      </c>
    </row>
    <row r="602" s="15" customFormat="1">
      <c r="A602" s="15"/>
      <c r="B602" s="256"/>
      <c r="C602" s="257"/>
      <c r="D602" s="227" t="s">
        <v>131</v>
      </c>
      <c r="E602" s="258" t="s">
        <v>1</v>
      </c>
      <c r="F602" s="259" t="s">
        <v>669</v>
      </c>
      <c r="G602" s="257"/>
      <c r="H602" s="258" t="s">
        <v>1</v>
      </c>
      <c r="I602" s="260"/>
      <c r="J602" s="257"/>
      <c r="K602" s="257"/>
      <c r="L602" s="261"/>
      <c r="M602" s="262"/>
      <c r="N602" s="263"/>
      <c r="O602" s="263"/>
      <c r="P602" s="263"/>
      <c r="Q602" s="263"/>
      <c r="R602" s="263"/>
      <c r="S602" s="263"/>
      <c r="T602" s="263"/>
      <c r="U602" s="264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5" t="s">
        <v>131</v>
      </c>
      <c r="AU602" s="265" t="s">
        <v>82</v>
      </c>
      <c r="AV602" s="15" t="s">
        <v>80</v>
      </c>
      <c r="AW602" s="15" t="s">
        <v>30</v>
      </c>
      <c r="AX602" s="15" t="s">
        <v>73</v>
      </c>
      <c r="AY602" s="265" t="s">
        <v>119</v>
      </c>
    </row>
    <row r="603" s="15" customFormat="1">
      <c r="A603" s="15"/>
      <c r="B603" s="256"/>
      <c r="C603" s="257"/>
      <c r="D603" s="227" t="s">
        <v>131</v>
      </c>
      <c r="E603" s="258" t="s">
        <v>1</v>
      </c>
      <c r="F603" s="259" t="s">
        <v>670</v>
      </c>
      <c r="G603" s="257"/>
      <c r="H603" s="258" t="s">
        <v>1</v>
      </c>
      <c r="I603" s="260"/>
      <c r="J603" s="257"/>
      <c r="K603" s="257"/>
      <c r="L603" s="261"/>
      <c r="M603" s="262"/>
      <c r="N603" s="263"/>
      <c r="O603" s="263"/>
      <c r="P603" s="263"/>
      <c r="Q603" s="263"/>
      <c r="R603" s="263"/>
      <c r="S603" s="263"/>
      <c r="T603" s="263"/>
      <c r="U603" s="264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5" t="s">
        <v>131</v>
      </c>
      <c r="AU603" s="265" t="s">
        <v>82</v>
      </c>
      <c r="AV603" s="15" t="s">
        <v>80</v>
      </c>
      <c r="AW603" s="15" t="s">
        <v>30</v>
      </c>
      <c r="AX603" s="15" t="s">
        <v>73</v>
      </c>
      <c r="AY603" s="265" t="s">
        <v>119</v>
      </c>
    </row>
    <row r="604" s="15" customFormat="1">
      <c r="A604" s="15"/>
      <c r="B604" s="256"/>
      <c r="C604" s="257"/>
      <c r="D604" s="227" t="s">
        <v>131</v>
      </c>
      <c r="E604" s="258" t="s">
        <v>1</v>
      </c>
      <c r="F604" s="259" t="s">
        <v>671</v>
      </c>
      <c r="G604" s="257"/>
      <c r="H604" s="258" t="s">
        <v>1</v>
      </c>
      <c r="I604" s="260"/>
      <c r="J604" s="257"/>
      <c r="K604" s="257"/>
      <c r="L604" s="261"/>
      <c r="M604" s="262"/>
      <c r="N604" s="263"/>
      <c r="O604" s="263"/>
      <c r="P604" s="263"/>
      <c r="Q604" s="263"/>
      <c r="R604" s="263"/>
      <c r="S604" s="263"/>
      <c r="T604" s="263"/>
      <c r="U604" s="264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5" t="s">
        <v>131</v>
      </c>
      <c r="AU604" s="265" t="s">
        <v>82</v>
      </c>
      <c r="AV604" s="15" t="s">
        <v>80</v>
      </c>
      <c r="AW604" s="15" t="s">
        <v>30</v>
      </c>
      <c r="AX604" s="15" t="s">
        <v>73</v>
      </c>
      <c r="AY604" s="265" t="s">
        <v>119</v>
      </c>
    </row>
    <row r="605" s="15" customFormat="1">
      <c r="A605" s="15"/>
      <c r="B605" s="256"/>
      <c r="C605" s="257"/>
      <c r="D605" s="227" t="s">
        <v>131</v>
      </c>
      <c r="E605" s="258" t="s">
        <v>1</v>
      </c>
      <c r="F605" s="259" t="s">
        <v>672</v>
      </c>
      <c r="G605" s="257"/>
      <c r="H605" s="258" t="s">
        <v>1</v>
      </c>
      <c r="I605" s="260"/>
      <c r="J605" s="257"/>
      <c r="K605" s="257"/>
      <c r="L605" s="261"/>
      <c r="M605" s="262"/>
      <c r="N605" s="263"/>
      <c r="O605" s="263"/>
      <c r="P605" s="263"/>
      <c r="Q605" s="263"/>
      <c r="R605" s="263"/>
      <c r="S605" s="263"/>
      <c r="T605" s="263"/>
      <c r="U605" s="264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5" t="s">
        <v>131</v>
      </c>
      <c r="AU605" s="265" t="s">
        <v>82</v>
      </c>
      <c r="AV605" s="15" t="s">
        <v>80</v>
      </c>
      <c r="AW605" s="15" t="s">
        <v>30</v>
      </c>
      <c r="AX605" s="15" t="s">
        <v>73</v>
      </c>
      <c r="AY605" s="265" t="s">
        <v>119</v>
      </c>
    </row>
    <row r="606" s="15" customFormat="1">
      <c r="A606" s="15"/>
      <c r="B606" s="256"/>
      <c r="C606" s="257"/>
      <c r="D606" s="227" t="s">
        <v>131</v>
      </c>
      <c r="E606" s="258" t="s">
        <v>1</v>
      </c>
      <c r="F606" s="259" t="s">
        <v>673</v>
      </c>
      <c r="G606" s="257"/>
      <c r="H606" s="258" t="s">
        <v>1</v>
      </c>
      <c r="I606" s="260"/>
      <c r="J606" s="257"/>
      <c r="K606" s="257"/>
      <c r="L606" s="261"/>
      <c r="M606" s="262"/>
      <c r="N606" s="263"/>
      <c r="O606" s="263"/>
      <c r="P606" s="263"/>
      <c r="Q606" s="263"/>
      <c r="R606" s="263"/>
      <c r="S606" s="263"/>
      <c r="T606" s="263"/>
      <c r="U606" s="264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5" t="s">
        <v>131</v>
      </c>
      <c r="AU606" s="265" t="s">
        <v>82</v>
      </c>
      <c r="AV606" s="15" t="s">
        <v>80</v>
      </c>
      <c r="AW606" s="15" t="s">
        <v>30</v>
      </c>
      <c r="AX606" s="15" t="s">
        <v>73</v>
      </c>
      <c r="AY606" s="265" t="s">
        <v>119</v>
      </c>
    </row>
    <row r="607" s="13" customFormat="1">
      <c r="A607" s="13"/>
      <c r="B607" s="234"/>
      <c r="C607" s="235"/>
      <c r="D607" s="227" t="s">
        <v>131</v>
      </c>
      <c r="E607" s="236" t="s">
        <v>1</v>
      </c>
      <c r="F607" s="237" t="s">
        <v>80</v>
      </c>
      <c r="G607" s="235"/>
      <c r="H607" s="238">
        <v>1</v>
      </c>
      <c r="I607" s="239"/>
      <c r="J607" s="235"/>
      <c r="K607" s="235"/>
      <c r="L607" s="240"/>
      <c r="M607" s="241"/>
      <c r="N607" s="242"/>
      <c r="O607" s="242"/>
      <c r="P607" s="242"/>
      <c r="Q607" s="242"/>
      <c r="R607" s="242"/>
      <c r="S607" s="242"/>
      <c r="T607" s="242"/>
      <c r="U607" s="24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4" t="s">
        <v>131</v>
      </c>
      <c r="AU607" s="244" t="s">
        <v>82</v>
      </c>
      <c r="AV607" s="13" t="s">
        <v>82</v>
      </c>
      <c r="AW607" s="13" t="s">
        <v>30</v>
      </c>
      <c r="AX607" s="13" t="s">
        <v>73</v>
      </c>
      <c r="AY607" s="244" t="s">
        <v>119</v>
      </c>
    </row>
    <row r="608" s="14" customFormat="1">
      <c r="A608" s="14"/>
      <c r="B608" s="245"/>
      <c r="C608" s="246"/>
      <c r="D608" s="227" t="s">
        <v>131</v>
      </c>
      <c r="E608" s="247" t="s">
        <v>1</v>
      </c>
      <c r="F608" s="248" t="s">
        <v>133</v>
      </c>
      <c r="G608" s="246"/>
      <c r="H608" s="249">
        <v>1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3"/>
      <c r="U608" s="25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131</v>
      </c>
      <c r="AU608" s="255" t="s">
        <v>82</v>
      </c>
      <c r="AV608" s="14" t="s">
        <v>126</v>
      </c>
      <c r="AW608" s="14" t="s">
        <v>30</v>
      </c>
      <c r="AX608" s="14" t="s">
        <v>80</v>
      </c>
      <c r="AY608" s="255" t="s">
        <v>119</v>
      </c>
    </row>
    <row r="609" s="12" customFormat="1" ht="22.8" customHeight="1">
      <c r="A609" s="12"/>
      <c r="B609" s="198"/>
      <c r="C609" s="199"/>
      <c r="D609" s="200" t="s">
        <v>72</v>
      </c>
      <c r="E609" s="212" t="s">
        <v>201</v>
      </c>
      <c r="F609" s="212" t="s">
        <v>674</v>
      </c>
      <c r="G609" s="199"/>
      <c r="H609" s="199"/>
      <c r="I609" s="202"/>
      <c r="J609" s="213">
        <f>BK609</f>
        <v>0</v>
      </c>
      <c r="K609" s="199"/>
      <c r="L609" s="204"/>
      <c r="M609" s="205"/>
      <c r="N609" s="206"/>
      <c r="O609" s="206"/>
      <c r="P609" s="207">
        <f>SUM(P610:P638)</f>
        <v>0</v>
      </c>
      <c r="Q609" s="206"/>
      <c r="R609" s="207">
        <f>SUM(R610:R638)</f>
        <v>0.0058256999999999996</v>
      </c>
      <c r="S609" s="206"/>
      <c r="T609" s="207">
        <f>SUM(T610:T638)</f>
        <v>0.47255999999999998</v>
      </c>
      <c r="U609" s="208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9" t="s">
        <v>80</v>
      </c>
      <c r="AT609" s="210" t="s">
        <v>72</v>
      </c>
      <c r="AU609" s="210" t="s">
        <v>80</v>
      </c>
      <c r="AY609" s="209" t="s">
        <v>119</v>
      </c>
      <c r="BK609" s="211">
        <f>SUM(BK610:BK638)</f>
        <v>0</v>
      </c>
    </row>
    <row r="610" s="2" customFormat="1" ht="21.75" customHeight="1">
      <c r="A610" s="39"/>
      <c r="B610" s="40"/>
      <c r="C610" s="214" t="s">
        <v>436</v>
      </c>
      <c r="D610" s="214" t="s">
        <v>121</v>
      </c>
      <c r="E610" s="215" t="s">
        <v>675</v>
      </c>
      <c r="F610" s="216" t="s">
        <v>676</v>
      </c>
      <c r="G610" s="217" t="s">
        <v>142</v>
      </c>
      <c r="H610" s="218">
        <v>7.0650000000000004</v>
      </c>
      <c r="I610" s="219"/>
      <c r="J610" s="220">
        <f>ROUND(I610*H610,2)</f>
        <v>0</v>
      </c>
      <c r="K610" s="216" t="s">
        <v>125</v>
      </c>
      <c r="L610" s="45"/>
      <c r="M610" s="221" t="s">
        <v>1</v>
      </c>
      <c r="N610" s="222" t="s">
        <v>38</v>
      </c>
      <c r="O610" s="92"/>
      <c r="P610" s="223">
        <f>O610*H610</f>
        <v>0</v>
      </c>
      <c r="Q610" s="223">
        <v>0.00022000000000000001</v>
      </c>
      <c r="R610" s="223">
        <f>Q610*H610</f>
        <v>0.0015543000000000002</v>
      </c>
      <c r="S610" s="223">
        <v>0</v>
      </c>
      <c r="T610" s="223">
        <f>S610*H610</f>
        <v>0</v>
      </c>
      <c r="U610" s="224" t="s">
        <v>1</v>
      </c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5" t="s">
        <v>126</v>
      </c>
      <c r="AT610" s="225" t="s">
        <v>121</v>
      </c>
      <c r="AU610" s="225" t="s">
        <v>82</v>
      </c>
      <c r="AY610" s="18" t="s">
        <v>119</v>
      </c>
      <c r="BE610" s="226">
        <f>IF(N610="základní",J610,0)</f>
        <v>0</v>
      </c>
      <c r="BF610" s="226">
        <f>IF(N610="snížená",J610,0)</f>
        <v>0</v>
      </c>
      <c r="BG610" s="226">
        <f>IF(N610="zákl. přenesená",J610,0)</f>
        <v>0</v>
      </c>
      <c r="BH610" s="226">
        <f>IF(N610="sníž. přenesená",J610,0)</f>
        <v>0</v>
      </c>
      <c r="BI610" s="226">
        <f>IF(N610="nulová",J610,0)</f>
        <v>0</v>
      </c>
      <c r="BJ610" s="18" t="s">
        <v>80</v>
      </c>
      <c r="BK610" s="226">
        <f>ROUND(I610*H610,2)</f>
        <v>0</v>
      </c>
      <c r="BL610" s="18" t="s">
        <v>126</v>
      </c>
      <c r="BM610" s="225" t="s">
        <v>677</v>
      </c>
    </row>
    <row r="611" s="2" customFormat="1">
      <c r="A611" s="39"/>
      <c r="B611" s="40"/>
      <c r="C611" s="41"/>
      <c r="D611" s="227" t="s">
        <v>127</v>
      </c>
      <c r="E611" s="41"/>
      <c r="F611" s="228" t="s">
        <v>678</v>
      </c>
      <c r="G611" s="41"/>
      <c r="H611" s="41"/>
      <c r="I611" s="229"/>
      <c r="J611" s="41"/>
      <c r="K611" s="41"/>
      <c r="L611" s="45"/>
      <c r="M611" s="230"/>
      <c r="N611" s="231"/>
      <c r="O611" s="92"/>
      <c r="P611" s="92"/>
      <c r="Q611" s="92"/>
      <c r="R611" s="92"/>
      <c r="S611" s="92"/>
      <c r="T611" s="92"/>
      <c r="U611" s="93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127</v>
      </c>
      <c r="AU611" s="18" t="s">
        <v>82</v>
      </c>
    </row>
    <row r="612" s="2" customFormat="1">
      <c r="A612" s="39"/>
      <c r="B612" s="40"/>
      <c r="C612" s="41"/>
      <c r="D612" s="232" t="s">
        <v>129</v>
      </c>
      <c r="E612" s="41"/>
      <c r="F612" s="233" t="s">
        <v>679</v>
      </c>
      <c r="G612" s="41"/>
      <c r="H612" s="41"/>
      <c r="I612" s="229"/>
      <c r="J612" s="41"/>
      <c r="K612" s="41"/>
      <c r="L612" s="45"/>
      <c r="M612" s="230"/>
      <c r="N612" s="231"/>
      <c r="O612" s="92"/>
      <c r="P612" s="92"/>
      <c r="Q612" s="92"/>
      <c r="R612" s="92"/>
      <c r="S612" s="92"/>
      <c r="T612" s="92"/>
      <c r="U612" s="93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129</v>
      </c>
      <c r="AU612" s="18" t="s">
        <v>82</v>
      </c>
    </row>
    <row r="613" s="15" customFormat="1">
      <c r="A613" s="15"/>
      <c r="B613" s="256"/>
      <c r="C613" s="257"/>
      <c r="D613" s="227" t="s">
        <v>131</v>
      </c>
      <c r="E613" s="258" t="s">
        <v>1</v>
      </c>
      <c r="F613" s="259" t="s">
        <v>680</v>
      </c>
      <c r="G613" s="257"/>
      <c r="H613" s="258" t="s">
        <v>1</v>
      </c>
      <c r="I613" s="260"/>
      <c r="J613" s="257"/>
      <c r="K613" s="257"/>
      <c r="L613" s="261"/>
      <c r="M613" s="262"/>
      <c r="N613" s="263"/>
      <c r="O613" s="263"/>
      <c r="P613" s="263"/>
      <c r="Q613" s="263"/>
      <c r="R613" s="263"/>
      <c r="S613" s="263"/>
      <c r="T613" s="263"/>
      <c r="U613" s="264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5" t="s">
        <v>131</v>
      </c>
      <c r="AU613" s="265" t="s">
        <v>82</v>
      </c>
      <c r="AV613" s="15" t="s">
        <v>80</v>
      </c>
      <c r="AW613" s="15" t="s">
        <v>30</v>
      </c>
      <c r="AX613" s="15" t="s">
        <v>73</v>
      </c>
      <c r="AY613" s="265" t="s">
        <v>119</v>
      </c>
    </row>
    <row r="614" s="15" customFormat="1">
      <c r="A614" s="15"/>
      <c r="B614" s="256"/>
      <c r="C614" s="257"/>
      <c r="D614" s="227" t="s">
        <v>131</v>
      </c>
      <c r="E614" s="258" t="s">
        <v>1</v>
      </c>
      <c r="F614" s="259" t="s">
        <v>681</v>
      </c>
      <c r="G614" s="257"/>
      <c r="H614" s="258" t="s">
        <v>1</v>
      </c>
      <c r="I614" s="260"/>
      <c r="J614" s="257"/>
      <c r="K614" s="257"/>
      <c r="L614" s="261"/>
      <c r="M614" s="262"/>
      <c r="N614" s="263"/>
      <c r="O614" s="263"/>
      <c r="P614" s="263"/>
      <c r="Q614" s="263"/>
      <c r="R614" s="263"/>
      <c r="S614" s="263"/>
      <c r="T614" s="263"/>
      <c r="U614" s="264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5" t="s">
        <v>131</v>
      </c>
      <c r="AU614" s="265" t="s">
        <v>82</v>
      </c>
      <c r="AV614" s="15" t="s">
        <v>80</v>
      </c>
      <c r="AW614" s="15" t="s">
        <v>30</v>
      </c>
      <c r="AX614" s="15" t="s">
        <v>73</v>
      </c>
      <c r="AY614" s="265" t="s">
        <v>119</v>
      </c>
    </row>
    <row r="615" s="13" customFormat="1">
      <c r="A615" s="13"/>
      <c r="B615" s="234"/>
      <c r="C615" s="235"/>
      <c r="D615" s="227" t="s">
        <v>131</v>
      </c>
      <c r="E615" s="236" t="s">
        <v>1</v>
      </c>
      <c r="F615" s="237" t="s">
        <v>682</v>
      </c>
      <c r="G615" s="235"/>
      <c r="H615" s="238">
        <v>6.1230000000000002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2"/>
      <c r="U615" s="24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131</v>
      </c>
      <c r="AU615" s="244" t="s">
        <v>82</v>
      </c>
      <c r="AV615" s="13" t="s">
        <v>82</v>
      </c>
      <c r="AW615" s="13" t="s">
        <v>30</v>
      </c>
      <c r="AX615" s="13" t="s">
        <v>73</v>
      </c>
      <c r="AY615" s="244" t="s">
        <v>119</v>
      </c>
    </row>
    <row r="616" s="15" customFormat="1">
      <c r="A616" s="15"/>
      <c r="B616" s="256"/>
      <c r="C616" s="257"/>
      <c r="D616" s="227" t="s">
        <v>131</v>
      </c>
      <c r="E616" s="258" t="s">
        <v>1</v>
      </c>
      <c r="F616" s="259" t="s">
        <v>683</v>
      </c>
      <c r="G616" s="257"/>
      <c r="H616" s="258" t="s">
        <v>1</v>
      </c>
      <c r="I616" s="260"/>
      <c r="J616" s="257"/>
      <c r="K616" s="257"/>
      <c r="L616" s="261"/>
      <c r="M616" s="262"/>
      <c r="N616" s="263"/>
      <c r="O616" s="263"/>
      <c r="P616" s="263"/>
      <c r="Q616" s="263"/>
      <c r="R616" s="263"/>
      <c r="S616" s="263"/>
      <c r="T616" s="263"/>
      <c r="U616" s="264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65" t="s">
        <v>131</v>
      </c>
      <c r="AU616" s="265" t="s">
        <v>82</v>
      </c>
      <c r="AV616" s="15" t="s">
        <v>80</v>
      </c>
      <c r="AW616" s="15" t="s">
        <v>30</v>
      </c>
      <c r="AX616" s="15" t="s">
        <v>73</v>
      </c>
      <c r="AY616" s="265" t="s">
        <v>119</v>
      </c>
    </row>
    <row r="617" s="15" customFormat="1">
      <c r="A617" s="15"/>
      <c r="B617" s="256"/>
      <c r="C617" s="257"/>
      <c r="D617" s="227" t="s">
        <v>131</v>
      </c>
      <c r="E617" s="258" t="s">
        <v>1</v>
      </c>
      <c r="F617" s="259" t="s">
        <v>684</v>
      </c>
      <c r="G617" s="257"/>
      <c r="H617" s="258" t="s">
        <v>1</v>
      </c>
      <c r="I617" s="260"/>
      <c r="J617" s="257"/>
      <c r="K617" s="257"/>
      <c r="L617" s="261"/>
      <c r="M617" s="262"/>
      <c r="N617" s="263"/>
      <c r="O617" s="263"/>
      <c r="P617" s="263"/>
      <c r="Q617" s="263"/>
      <c r="R617" s="263"/>
      <c r="S617" s="263"/>
      <c r="T617" s="263"/>
      <c r="U617" s="264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5" t="s">
        <v>131</v>
      </c>
      <c r="AU617" s="265" t="s">
        <v>82</v>
      </c>
      <c r="AV617" s="15" t="s">
        <v>80</v>
      </c>
      <c r="AW617" s="15" t="s">
        <v>30</v>
      </c>
      <c r="AX617" s="15" t="s">
        <v>73</v>
      </c>
      <c r="AY617" s="265" t="s">
        <v>119</v>
      </c>
    </row>
    <row r="618" s="13" customFormat="1">
      <c r="A618" s="13"/>
      <c r="B618" s="234"/>
      <c r="C618" s="235"/>
      <c r="D618" s="227" t="s">
        <v>131</v>
      </c>
      <c r="E618" s="236" t="s">
        <v>1</v>
      </c>
      <c r="F618" s="237" t="s">
        <v>685</v>
      </c>
      <c r="G618" s="235"/>
      <c r="H618" s="238">
        <v>0.94199999999999995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2"/>
      <c r="U618" s="24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4" t="s">
        <v>131</v>
      </c>
      <c r="AU618" s="244" t="s">
        <v>82</v>
      </c>
      <c r="AV618" s="13" t="s">
        <v>82</v>
      </c>
      <c r="AW618" s="13" t="s">
        <v>30</v>
      </c>
      <c r="AX618" s="13" t="s">
        <v>73</v>
      </c>
      <c r="AY618" s="244" t="s">
        <v>119</v>
      </c>
    </row>
    <row r="619" s="14" customFormat="1">
      <c r="A619" s="14"/>
      <c r="B619" s="245"/>
      <c r="C619" s="246"/>
      <c r="D619" s="227" t="s">
        <v>131</v>
      </c>
      <c r="E619" s="247" t="s">
        <v>1</v>
      </c>
      <c r="F619" s="248" t="s">
        <v>133</v>
      </c>
      <c r="G619" s="246"/>
      <c r="H619" s="249">
        <v>7.0650000000000004</v>
      </c>
      <c r="I619" s="250"/>
      <c r="J619" s="246"/>
      <c r="K619" s="246"/>
      <c r="L619" s="251"/>
      <c r="M619" s="252"/>
      <c r="N619" s="253"/>
      <c r="O619" s="253"/>
      <c r="P619" s="253"/>
      <c r="Q619" s="253"/>
      <c r="R619" s="253"/>
      <c r="S619" s="253"/>
      <c r="T619" s="253"/>
      <c r="U619" s="25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5" t="s">
        <v>131</v>
      </c>
      <c r="AU619" s="255" t="s">
        <v>82</v>
      </c>
      <c r="AV619" s="14" t="s">
        <v>126</v>
      </c>
      <c r="AW619" s="14" t="s">
        <v>30</v>
      </c>
      <c r="AX619" s="14" t="s">
        <v>80</v>
      </c>
      <c r="AY619" s="255" t="s">
        <v>119</v>
      </c>
    </row>
    <row r="620" s="2" customFormat="1" ht="16.5" customHeight="1">
      <c r="A620" s="39"/>
      <c r="B620" s="40"/>
      <c r="C620" s="214" t="s">
        <v>686</v>
      </c>
      <c r="D620" s="214" t="s">
        <v>121</v>
      </c>
      <c r="E620" s="215" t="s">
        <v>687</v>
      </c>
      <c r="F620" s="216" t="s">
        <v>688</v>
      </c>
      <c r="G620" s="217" t="s">
        <v>164</v>
      </c>
      <c r="H620" s="218">
        <v>0.14999999999999999</v>
      </c>
      <c r="I620" s="219"/>
      <c r="J620" s="220">
        <f>ROUND(I620*H620,2)</f>
        <v>0</v>
      </c>
      <c r="K620" s="216" t="s">
        <v>125</v>
      </c>
      <c r="L620" s="45"/>
      <c r="M620" s="221" t="s">
        <v>1</v>
      </c>
      <c r="N620" s="222" t="s">
        <v>38</v>
      </c>
      <c r="O620" s="92"/>
      <c r="P620" s="223">
        <f>O620*H620</f>
        <v>0</v>
      </c>
      <c r="Q620" s="223">
        <v>0</v>
      </c>
      <c r="R620" s="223">
        <f>Q620*H620</f>
        <v>0</v>
      </c>
      <c r="S620" s="223">
        <v>2.3999999999999999</v>
      </c>
      <c r="T620" s="223">
        <f>S620*H620</f>
        <v>0.35999999999999999</v>
      </c>
      <c r="U620" s="224" t="s">
        <v>1</v>
      </c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5" t="s">
        <v>126</v>
      </c>
      <c r="AT620" s="225" t="s">
        <v>121</v>
      </c>
      <c r="AU620" s="225" t="s">
        <v>82</v>
      </c>
      <c r="AY620" s="18" t="s">
        <v>119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8" t="s">
        <v>80</v>
      </c>
      <c r="BK620" s="226">
        <f>ROUND(I620*H620,2)</f>
        <v>0</v>
      </c>
      <c r="BL620" s="18" t="s">
        <v>126</v>
      </c>
      <c r="BM620" s="225" t="s">
        <v>689</v>
      </c>
    </row>
    <row r="621" s="2" customFormat="1">
      <c r="A621" s="39"/>
      <c r="B621" s="40"/>
      <c r="C621" s="41"/>
      <c r="D621" s="227" t="s">
        <v>127</v>
      </c>
      <c r="E621" s="41"/>
      <c r="F621" s="228" t="s">
        <v>690</v>
      </c>
      <c r="G621" s="41"/>
      <c r="H621" s="41"/>
      <c r="I621" s="229"/>
      <c r="J621" s="41"/>
      <c r="K621" s="41"/>
      <c r="L621" s="45"/>
      <c r="M621" s="230"/>
      <c r="N621" s="231"/>
      <c r="O621" s="92"/>
      <c r="P621" s="92"/>
      <c r="Q621" s="92"/>
      <c r="R621" s="92"/>
      <c r="S621" s="92"/>
      <c r="T621" s="92"/>
      <c r="U621" s="93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127</v>
      </c>
      <c r="AU621" s="18" t="s">
        <v>82</v>
      </c>
    </row>
    <row r="622" s="2" customFormat="1">
      <c r="A622" s="39"/>
      <c r="B622" s="40"/>
      <c r="C622" s="41"/>
      <c r="D622" s="232" t="s">
        <v>129</v>
      </c>
      <c r="E622" s="41"/>
      <c r="F622" s="233" t="s">
        <v>691</v>
      </c>
      <c r="G622" s="41"/>
      <c r="H622" s="41"/>
      <c r="I622" s="229"/>
      <c r="J622" s="41"/>
      <c r="K622" s="41"/>
      <c r="L622" s="45"/>
      <c r="M622" s="230"/>
      <c r="N622" s="231"/>
      <c r="O622" s="92"/>
      <c r="P622" s="92"/>
      <c r="Q622" s="92"/>
      <c r="R622" s="92"/>
      <c r="S622" s="92"/>
      <c r="T622" s="92"/>
      <c r="U622" s="93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129</v>
      </c>
      <c r="AU622" s="18" t="s">
        <v>82</v>
      </c>
    </row>
    <row r="623" s="15" customFormat="1">
      <c r="A623" s="15"/>
      <c r="B623" s="256"/>
      <c r="C623" s="257"/>
      <c r="D623" s="227" t="s">
        <v>131</v>
      </c>
      <c r="E623" s="258" t="s">
        <v>1</v>
      </c>
      <c r="F623" s="259" t="s">
        <v>692</v>
      </c>
      <c r="G623" s="257"/>
      <c r="H623" s="258" t="s">
        <v>1</v>
      </c>
      <c r="I623" s="260"/>
      <c r="J623" s="257"/>
      <c r="K623" s="257"/>
      <c r="L623" s="261"/>
      <c r="M623" s="262"/>
      <c r="N623" s="263"/>
      <c r="O623" s="263"/>
      <c r="P623" s="263"/>
      <c r="Q623" s="263"/>
      <c r="R623" s="263"/>
      <c r="S623" s="263"/>
      <c r="T623" s="263"/>
      <c r="U623" s="264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5" t="s">
        <v>131</v>
      </c>
      <c r="AU623" s="265" t="s">
        <v>82</v>
      </c>
      <c r="AV623" s="15" t="s">
        <v>80</v>
      </c>
      <c r="AW623" s="15" t="s">
        <v>30</v>
      </c>
      <c r="AX623" s="15" t="s">
        <v>73</v>
      </c>
      <c r="AY623" s="265" t="s">
        <v>119</v>
      </c>
    </row>
    <row r="624" s="13" customFormat="1">
      <c r="A624" s="13"/>
      <c r="B624" s="234"/>
      <c r="C624" s="235"/>
      <c r="D624" s="227" t="s">
        <v>131</v>
      </c>
      <c r="E624" s="236" t="s">
        <v>1</v>
      </c>
      <c r="F624" s="237" t="s">
        <v>693</v>
      </c>
      <c r="G624" s="235"/>
      <c r="H624" s="238">
        <v>0.14999999999999999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2"/>
      <c r="U624" s="24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131</v>
      </c>
      <c r="AU624" s="244" t="s">
        <v>82</v>
      </c>
      <c r="AV624" s="13" t="s">
        <v>82</v>
      </c>
      <c r="AW624" s="13" t="s">
        <v>30</v>
      </c>
      <c r="AX624" s="13" t="s">
        <v>73</v>
      </c>
      <c r="AY624" s="244" t="s">
        <v>119</v>
      </c>
    </row>
    <row r="625" s="14" customFormat="1">
      <c r="A625" s="14"/>
      <c r="B625" s="245"/>
      <c r="C625" s="246"/>
      <c r="D625" s="227" t="s">
        <v>131</v>
      </c>
      <c r="E625" s="247" t="s">
        <v>1</v>
      </c>
      <c r="F625" s="248" t="s">
        <v>133</v>
      </c>
      <c r="G625" s="246"/>
      <c r="H625" s="249">
        <v>0.14999999999999999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3"/>
      <c r="U625" s="25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5" t="s">
        <v>131</v>
      </c>
      <c r="AU625" s="255" t="s">
        <v>82</v>
      </c>
      <c r="AV625" s="14" t="s">
        <v>126</v>
      </c>
      <c r="AW625" s="14" t="s">
        <v>30</v>
      </c>
      <c r="AX625" s="14" t="s">
        <v>80</v>
      </c>
      <c r="AY625" s="255" t="s">
        <v>119</v>
      </c>
    </row>
    <row r="626" s="2" customFormat="1" ht="24.15" customHeight="1">
      <c r="A626" s="39"/>
      <c r="B626" s="40"/>
      <c r="C626" s="214" t="s">
        <v>440</v>
      </c>
      <c r="D626" s="214" t="s">
        <v>121</v>
      </c>
      <c r="E626" s="215" t="s">
        <v>694</v>
      </c>
      <c r="F626" s="216" t="s">
        <v>695</v>
      </c>
      <c r="G626" s="217" t="s">
        <v>142</v>
      </c>
      <c r="H626" s="218">
        <v>1.5600000000000001</v>
      </c>
      <c r="I626" s="219"/>
      <c r="J626" s="220">
        <f>ROUND(I626*H626,2)</f>
        <v>0</v>
      </c>
      <c r="K626" s="216" t="s">
        <v>125</v>
      </c>
      <c r="L626" s="45"/>
      <c r="M626" s="221" t="s">
        <v>1</v>
      </c>
      <c r="N626" s="222" t="s">
        <v>38</v>
      </c>
      <c r="O626" s="92"/>
      <c r="P626" s="223">
        <f>O626*H626</f>
        <v>0</v>
      </c>
      <c r="Q626" s="223">
        <v>0.0024399999999999999</v>
      </c>
      <c r="R626" s="223">
        <f>Q626*H626</f>
        <v>0.0038064000000000001</v>
      </c>
      <c r="S626" s="223">
        <v>0.056000000000000001</v>
      </c>
      <c r="T626" s="223">
        <f>S626*H626</f>
        <v>0.087360000000000007</v>
      </c>
      <c r="U626" s="224" t="s">
        <v>1</v>
      </c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5" t="s">
        <v>126</v>
      </c>
      <c r="AT626" s="225" t="s">
        <v>121</v>
      </c>
      <c r="AU626" s="225" t="s">
        <v>82</v>
      </c>
      <c r="AY626" s="18" t="s">
        <v>119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8" t="s">
        <v>80</v>
      </c>
      <c r="BK626" s="226">
        <f>ROUND(I626*H626,2)</f>
        <v>0</v>
      </c>
      <c r="BL626" s="18" t="s">
        <v>126</v>
      </c>
      <c r="BM626" s="225" t="s">
        <v>696</v>
      </c>
    </row>
    <row r="627" s="2" customFormat="1">
      <c r="A627" s="39"/>
      <c r="B627" s="40"/>
      <c r="C627" s="41"/>
      <c r="D627" s="227" t="s">
        <v>127</v>
      </c>
      <c r="E627" s="41"/>
      <c r="F627" s="228" t="s">
        <v>697</v>
      </c>
      <c r="G627" s="41"/>
      <c r="H627" s="41"/>
      <c r="I627" s="229"/>
      <c r="J627" s="41"/>
      <c r="K627" s="41"/>
      <c r="L627" s="45"/>
      <c r="M627" s="230"/>
      <c r="N627" s="231"/>
      <c r="O627" s="92"/>
      <c r="P627" s="92"/>
      <c r="Q627" s="92"/>
      <c r="R627" s="92"/>
      <c r="S627" s="92"/>
      <c r="T627" s="92"/>
      <c r="U627" s="93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127</v>
      </c>
      <c r="AU627" s="18" t="s">
        <v>82</v>
      </c>
    </row>
    <row r="628" s="2" customFormat="1">
      <c r="A628" s="39"/>
      <c r="B628" s="40"/>
      <c r="C628" s="41"/>
      <c r="D628" s="232" t="s">
        <v>129</v>
      </c>
      <c r="E628" s="41"/>
      <c r="F628" s="233" t="s">
        <v>698</v>
      </c>
      <c r="G628" s="41"/>
      <c r="H628" s="41"/>
      <c r="I628" s="229"/>
      <c r="J628" s="41"/>
      <c r="K628" s="41"/>
      <c r="L628" s="45"/>
      <c r="M628" s="230"/>
      <c r="N628" s="231"/>
      <c r="O628" s="92"/>
      <c r="P628" s="92"/>
      <c r="Q628" s="92"/>
      <c r="R628" s="92"/>
      <c r="S628" s="92"/>
      <c r="T628" s="92"/>
      <c r="U628" s="93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129</v>
      </c>
      <c r="AU628" s="18" t="s">
        <v>82</v>
      </c>
    </row>
    <row r="629" s="15" customFormat="1">
      <c r="A629" s="15"/>
      <c r="B629" s="256"/>
      <c r="C629" s="257"/>
      <c r="D629" s="227" t="s">
        <v>131</v>
      </c>
      <c r="E629" s="258" t="s">
        <v>1</v>
      </c>
      <c r="F629" s="259" t="s">
        <v>699</v>
      </c>
      <c r="G629" s="257"/>
      <c r="H629" s="258" t="s">
        <v>1</v>
      </c>
      <c r="I629" s="260"/>
      <c r="J629" s="257"/>
      <c r="K629" s="257"/>
      <c r="L629" s="261"/>
      <c r="M629" s="262"/>
      <c r="N629" s="263"/>
      <c r="O629" s="263"/>
      <c r="P629" s="263"/>
      <c r="Q629" s="263"/>
      <c r="R629" s="263"/>
      <c r="S629" s="263"/>
      <c r="T629" s="263"/>
      <c r="U629" s="264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5" t="s">
        <v>131</v>
      </c>
      <c r="AU629" s="265" t="s">
        <v>82</v>
      </c>
      <c r="AV629" s="15" t="s">
        <v>80</v>
      </c>
      <c r="AW629" s="15" t="s">
        <v>30</v>
      </c>
      <c r="AX629" s="15" t="s">
        <v>73</v>
      </c>
      <c r="AY629" s="265" t="s">
        <v>119</v>
      </c>
    </row>
    <row r="630" s="13" customFormat="1">
      <c r="A630" s="13"/>
      <c r="B630" s="234"/>
      <c r="C630" s="235"/>
      <c r="D630" s="227" t="s">
        <v>131</v>
      </c>
      <c r="E630" s="236" t="s">
        <v>1</v>
      </c>
      <c r="F630" s="237" t="s">
        <v>700</v>
      </c>
      <c r="G630" s="235"/>
      <c r="H630" s="238">
        <v>1.5600000000000001</v>
      </c>
      <c r="I630" s="239"/>
      <c r="J630" s="235"/>
      <c r="K630" s="235"/>
      <c r="L630" s="240"/>
      <c r="M630" s="241"/>
      <c r="N630" s="242"/>
      <c r="O630" s="242"/>
      <c r="P630" s="242"/>
      <c r="Q630" s="242"/>
      <c r="R630" s="242"/>
      <c r="S630" s="242"/>
      <c r="T630" s="242"/>
      <c r="U630" s="24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4" t="s">
        <v>131</v>
      </c>
      <c r="AU630" s="244" t="s">
        <v>82</v>
      </c>
      <c r="AV630" s="13" t="s">
        <v>82</v>
      </c>
      <c r="AW630" s="13" t="s">
        <v>30</v>
      </c>
      <c r="AX630" s="13" t="s">
        <v>73</v>
      </c>
      <c r="AY630" s="244" t="s">
        <v>119</v>
      </c>
    </row>
    <row r="631" s="14" customFormat="1">
      <c r="A631" s="14"/>
      <c r="B631" s="245"/>
      <c r="C631" s="246"/>
      <c r="D631" s="227" t="s">
        <v>131</v>
      </c>
      <c r="E631" s="247" t="s">
        <v>1</v>
      </c>
      <c r="F631" s="248" t="s">
        <v>133</v>
      </c>
      <c r="G631" s="246"/>
      <c r="H631" s="249">
        <v>1.5600000000000001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3"/>
      <c r="U631" s="25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5" t="s">
        <v>131</v>
      </c>
      <c r="AU631" s="255" t="s">
        <v>82</v>
      </c>
      <c r="AV631" s="14" t="s">
        <v>126</v>
      </c>
      <c r="AW631" s="14" t="s">
        <v>30</v>
      </c>
      <c r="AX631" s="14" t="s">
        <v>80</v>
      </c>
      <c r="AY631" s="255" t="s">
        <v>119</v>
      </c>
    </row>
    <row r="632" s="2" customFormat="1" ht="24.15" customHeight="1">
      <c r="A632" s="39"/>
      <c r="B632" s="40"/>
      <c r="C632" s="214" t="s">
        <v>701</v>
      </c>
      <c r="D632" s="214" t="s">
        <v>121</v>
      </c>
      <c r="E632" s="215" t="s">
        <v>702</v>
      </c>
      <c r="F632" s="216" t="s">
        <v>703</v>
      </c>
      <c r="G632" s="217" t="s">
        <v>142</v>
      </c>
      <c r="H632" s="218">
        <v>0.12</v>
      </c>
      <c r="I632" s="219"/>
      <c r="J632" s="220">
        <f>ROUND(I632*H632,2)</f>
        <v>0</v>
      </c>
      <c r="K632" s="216" t="s">
        <v>125</v>
      </c>
      <c r="L632" s="45"/>
      <c r="M632" s="221" t="s">
        <v>1</v>
      </c>
      <c r="N632" s="222" t="s">
        <v>38</v>
      </c>
      <c r="O632" s="92"/>
      <c r="P632" s="223">
        <f>O632*H632</f>
        <v>0</v>
      </c>
      <c r="Q632" s="223">
        <v>0.003875</v>
      </c>
      <c r="R632" s="223">
        <f>Q632*H632</f>
        <v>0.00046499999999999997</v>
      </c>
      <c r="S632" s="223">
        <v>0.20999999999999999</v>
      </c>
      <c r="T632" s="223">
        <f>S632*H632</f>
        <v>0.025199999999999997</v>
      </c>
      <c r="U632" s="224" t="s">
        <v>1</v>
      </c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5" t="s">
        <v>126</v>
      </c>
      <c r="AT632" s="225" t="s">
        <v>121</v>
      </c>
      <c r="AU632" s="225" t="s">
        <v>82</v>
      </c>
      <c r="AY632" s="18" t="s">
        <v>119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8" t="s">
        <v>80</v>
      </c>
      <c r="BK632" s="226">
        <f>ROUND(I632*H632,2)</f>
        <v>0</v>
      </c>
      <c r="BL632" s="18" t="s">
        <v>126</v>
      </c>
      <c r="BM632" s="225" t="s">
        <v>704</v>
      </c>
    </row>
    <row r="633" s="2" customFormat="1">
      <c r="A633" s="39"/>
      <c r="B633" s="40"/>
      <c r="C633" s="41"/>
      <c r="D633" s="227" t="s">
        <v>127</v>
      </c>
      <c r="E633" s="41"/>
      <c r="F633" s="228" t="s">
        <v>705</v>
      </c>
      <c r="G633" s="41"/>
      <c r="H633" s="41"/>
      <c r="I633" s="229"/>
      <c r="J633" s="41"/>
      <c r="K633" s="41"/>
      <c r="L633" s="45"/>
      <c r="M633" s="230"/>
      <c r="N633" s="231"/>
      <c r="O633" s="92"/>
      <c r="P633" s="92"/>
      <c r="Q633" s="92"/>
      <c r="R633" s="92"/>
      <c r="S633" s="92"/>
      <c r="T633" s="92"/>
      <c r="U633" s="93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127</v>
      </c>
      <c r="AU633" s="18" t="s">
        <v>82</v>
      </c>
    </row>
    <row r="634" s="2" customFormat="1">
      <c r="A634" s="39"/>
      <c r="B634" s="40"/>
      <c r="C634" s="41"/>
      <c r="D634" s="232" t="s">
        <v>129</v>
      </c>
      <c r="E634" s="41"/>
      <c r="F634" s="233" t="s">
        <v>706</v>
      </c>
      <c r="G634" s="41"/>
      <c r="H634" s="41"/>
      <c r="I634" s="229"/>
      <c r="J634" s="41"/>
      <c r="K634" s="41"/>
      <c r="L634" s="45"/>
      <c r="M634" s="230"/>
      <c r="N634" s="231"/>
      <c r="O634" s="92"/>
      <c r="P634" s="92"/>
      <c r="Q634" s="92"/>
      <c r="R634" s="92"/>
      <c r="S634" s="92"/>
      <c r="T634" s="92"/>
      <c r="U634" s="93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129</v>
      </c>
      <c r="AU634" s="18" t="s">
        <v>82</v>
      </c>
    </row>
    <row r="635" s="15" customFormat="1">
      <c r="A635" s="15"/>
      <c r="B635" s="256"/>
      <c r="C635" s="257"/>
      <c r="D635" s="227" t="s">
        <v>131</v>
      </c>
      <c r="E635" s="258" t="s">
        <v>1</v>
      </c>
      <c r="F635" s="259" t="s">
        <v>683</v>
      </c>
      <c r="G635" s="257"/>
      <c r="H635" s="258" t="s">
        <v>1</v>
      </c>
      <c r="I635" s="260"/>
      <c r="J635" s="257"/>
      <c r="K635" s="257"/>
      <c r="L635" s="261"/>
      <c r="M635" s="262"/>
      <c r="N635" s="263"/>
      <c r="O635" s="263"/>
      <c r="P635" s="263"/>
      <c r="Q635" s="263"/>
      <c r="R635" s="263"/>
      <c r="S635" s="263"/>
      <c r="T635" s="263"/>
      <c r="U635" s="264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5" t="s">
        <v>131</v>
      </c>
      <c r="AU635" s="265" t="s">
        <v>82</v>
      </c>
      <c r="AV635" s="15" t="s">
        <v>80</v>
      </c>
      <c r="AW635" s="15" t="s">
        <v>30</v>
      </c>
      <c r="AX635" s="15" t="s">
        <v>73</v>
      </c>
      <c r="AY635" s="265" t="s">
        <v>119</v>
      </c>
    </row>
    <row r="636" s="15" customFormat="1">
      <c r="A636" s="15"/>
      <c r="B636" s="256"/>
      <c r="C636" s="257"/>
      <c r="D636" s="227" t="s">
        <v>131</v>
      </c>
      <c r="E636" s="258" t="s">
        <v>1</v>
      </c>
      <c r="F636" s="259" t="s">
        <v>684</v>
      </c>
      <c r="G636" s="257"/>
      <c r="H636" s="258" t="s">
        <v>1</v>
      </c>
      <c r="I636" s="260"/>
      <c r="J636" s="257"/>
      <c r="K636" s="257"/>
      <c r="L636" s="261"/>
      <c r="M636" s="262"/>
      <c r="N636" s="263"/>
      <c r="O636" s="263"/>
      <c r="P636" s="263"/>
      <c r="Q636" s="263"/>
      <c r="R636" s="263"/>
      <c r="S636" s="263"/>
      <c r="T636" s="263"/>
      <c r="U636" s="264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65" t="s">
        <v>131</v>
      </c>
      <c r="AU636" s="265" t="s">
        <v>82</v>
      </c>
      <c r="AV636" s="15" t="s">
        <v>80</v>
      </c>
      <c r="AW636" s="15" t="s">
        <v>30</v>
      </c>
      <c r="AX636" s="15" t="s">
        <v>73</v>
      </c>
      <c r="AY636" s="265" t="s">
        <v>119</v>
      </c>
    </row>
    <row r="637" s="13" customFormat="1">
      <c r="A637" s="13"/>
      <c r="B637" s="234"/>
      <c r="C637" s="235"/>
      <c r="D637" s="227" t="s">
        <v>131</v>
      </c>
      <c r="E637" s="236" t="s">
        <v>1</v>
      </c>
      <c r="F637" s="237" t="s">
        <v>707</v>
      </c>
      <c r="G637" s="235"/>
      <c r="H637" s="238">
        <v>0.12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2"/>
      <c r="U637" s="24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4" t="s">
        <v>131</v>
      </c>
      <c r="AU637" s="244" t="s">
        <v>82</v>
      </c>
      <c r="AV637" s="13" t="s">
        <v>82</v>
      </c>
      <c r="AW637" s="13" t="s">
        <v>30</v>
      </c>
      <c r="AX637" s="13" t="s">
        <v>73</v>
      </c>
      <c r="AY637" s="244" t="s">
        <v>119</v>
      </c>
    </row>
    <row r="638" s="14" customFormat="1">
      <c r="A638" s="14"/>
      <c r="B638" s="245"/>
      <c r="C638" s="246"/>
      <c r="D638" s="227" t="s">
        <v>131</v>
      </c>
      <c r="E638" s="247" t="s">
        <v>1</v>
      </c>
      <c r="F638" s="248" t="s">
        <v>133</v>
      </c>
      <c r="G638" s="246"/>
      <c r="H638" s="249">
        <v>0.12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3"/>
      <c r="U638" s="25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5" t="s">
        <v>131</v>
      </c>
      <c r="AU638" s="255" t="s">
        <v>82</v>
      </c>
      <c r="AV638" s="14" t="s">
        <v>126</v>
      </c>
      <c r="AW638" s="14" t="s">
        <v>30</v>
      </c>
      <c r="AX638" s="14" t="s">
        <v>80</v>
      </c>
      <c r="AY638" s="255" t="s">
        <v>119</v>
      </c>
    </row>
    <row r="639" s="12" customFormat="1" ht="22.8" customHeight="1">
      <c r="A639" s="12"/>
      <c r="B639" s="198"/>
      <c r="C639" s="199"/>
      <c r="D639" s="200" t="s">
        <v>72</v>
      </c>
      <c r="E639" s="212" t="s">
        <v>708</v>
      </c>
      <c r="F639" s="212" t="s">
        <v>709</v>
      </c>
      <c r="G639" s="199"/>
      <c r="H639" s="199"/>
      <c r="I639" s="202"/>
      <c r="J639" s="213">
        <f>BK639</f>
        <v>0</v>
      </c>
      <c r="K639" s="199"/>
      <c r="L639" s="204"/>
      <c r="M639" s="205"/>
      <c r="N639" s="206"/>
      <c r="O639" s="206"/>
      <c r="P639" s="207">
        <f>SUM(P640:P665)</f>
        <v>0</v>
      </c>
      <c r="Q639" s="206"/>
      <c r="R639" s="207">
        <f>SUM(R640:R665)</f>
        <v>0</v>
      </c>
      <c r="S639" s="206"/>
      <c r="T639" s="207">
        <f>SUM(T640:T665)</f>
        <v>0</v>
      </c>
      <c r="U639" s="208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09" t="s">
        <v>80</v>
      </c>
      <c r="AT639" s="210" t="s">
        <v>72</v>
      </c>
      <c r="AU639" s="210" t="s">
        <v>80</v>
      </c>
      <c r="AY639" s="209" t="s">
        <v>119</v>
      </c>
      <c r="BK639" s="211">
        <f>SUM(BK640:BK665)</f>
        <v>0</v>
      </c>
    </row>
    <row r="640" s="2" customFormat="1" ht="24.15" customHeight="1">
      <c r="A640" s="39"/>
      <c r="B640" s="40"/>
      <c r="C640" s="214" t="s">
        <v>443</v>
      </c>
      <c r="D640" s="214" t="s">
        <v>121</v>
      </c>
      <c r="E640" s="215" t="s">
        <v>710</v>
      </c>
      <c r="F640" s="216" t="s">
        <v>711</v>
      </c>
      <c r="G640" s="217" t="s">
        <v>204</v>
      </c>
      <c r="H640" s="218">
        <v>6.6479999999999997</v>
      </c>
      <c r="I640" s="219"/>
      <c r="J640" s="220">
        <f>ROUND(I640*H640,2)</f>
        <v>0</v>
      </c>
      <c r="K640" s="216" t="s">
        <v>125</v>
      </c>
      <c r="L640" s="45"/>
      <c r="M640" s="221" t="s">
        <v>1</v>
      </c>
      <c r="N640" s="222" t="s">
        <v>38</v>
      </c>
      <c r="O640" s="92"/>
      <c r="P640" s="223">
        <f>O640*H640</f>
        <v>0</v>
      </c>
      <c r="Q640" s="223">
        <v>0</v>
      </c>
      <c r="R640" s="223">
        <f>Q640*H640</f>
        <v>0</v>
      </c>
      <c r="S640" s="223">
        <v>0</v>
      </c>
      <c r="T640" s="223">
        <f>S640*H640</f>
        <v>0</v>
      </c>
      <c r="U640" s="224" t="s">
        <v>1</v>
      </c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5" t="s">
        <v>126</v>
      </c>
      <c r="AT640" s="225" t="s">
        <v>121</v>
      </c>
      <c r="AU640" s="225" t="s">
        <v>82</v>
      </c>
      <c r="AY640" s="18" t="s">
        <v>119</v>
      </c>
      <c r="BE640" s="226">
        <f>IF(N640="základní",J640,0)</f>
        <v>0</v>
      </c>
      <c r="BF640" s="226">
        <f>IF(N640="snížená",J640,0)</f>
        <v>0</v>
      </c>
      <c r="BG640" s="226">
        <f>IF(N640="zákl. přenesená",J640,0)</f>
        <v>0</v>
      </c>
      <c r="BH640" s="226">
        <f>IF(N640="sníž. přenesená",J640,0)</f>
        <v>0</v>
      </c>
      <c r="BI640" s="226">
        <f>IF(N640="nulová",J640,0)</f>
        <v>0</v>
      </c>
      <c r="BJ640" s="18" t="s">
        <v>80</v>
      </c>
      <c r="BK640" s="226">
        <f>ROUND(I640*H640,2)</f>
        <v>0</v>
      </c>
      <c r="BL640" s="18" t="s">
        <v>126</v>
      </c>
      <c r="BM640" s="225" t="s">
        <v>712</v>
      </c>
    </row>
    <row r="641" s="2" customFormat="1">
      <c r="A641" s="39"/>
      <c r="B641" s="40"/>
      <c r="C641" s="41"/>
      <c r="D641" s="227" t="s">
        <v>127</v>
      </c>
      <c r="E641" s="41"/>
      <c r="F641" s="228" t="s">
        <v>713</v>
      </c>
      <c r="G641" s="41"/>
      <c r="H641" s="41"/>
      <c r="I641" s="229"/>
      <c r="J641" s="41"/>
      <c r="K641" s="41"/>
      <c r="L641" s="45"/>
      <c r="M641" s="230"/>
      <c r="N641" s="231"/>
      <c r="O641" s="92"/>
      <c r="P641" s="92"/>
      <c r="Q641" s="92"/>
      <c r="R641" s="92"/>
      <c r="S641" s="92"/>
      <c r="T641" s="92"/>
      <c r="U641" s="93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127</v>
      </c>
      <c r="AU641" s="18" t="s">
        <v>82</v>
      </c>
    </row>
    <row r="642" s="2" customFormat="1">
      <c r="A642" s="39"/>
      <c r="B642" s="40"/>
      <c r="C642" s="41"/>
      <c r="D642" s="232" t="s">
        <v>129</v>
      </c>
      <c r="E642" s="41"/>
      <c r="F642" s="233" t="s">
        <v>714</v>
      </c>
      <c r="G642" s="41"/>
      <c r="H642" s="41"/>
      <c r="I642" s="229"/>
      <c r="J642" s="41"/>
      <c r="K642" s="41"/>
      <c r="L642" s="45"/>
      <c r="M642" s="230"/>
      <c r="N642" s="231"/>
      <c r="O642" s="92"/>
      <c r="P642" s="92"/>
      <c r="Q642" s="92"/>
      <c r="R642" s="92"/>
      <c r="S642" s="92"/>
      <c r="T642" s="92"/>
      <c r="U642" s="93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129</v>
      </c>
      <c r="AU642" s="18" t="s">
        <v>82</v>
      </c>
    </row>
    <row r="643" s="2" customFormat="1" ht="24.15" customHeight="1">
      <c r="A643" s="39"/>
      <c r="B643" s="40"/>
      <c r="C643" s="214" t="s">
        <v>715</v>
      </c>
      <c r="D643" s="214" t="s">
        <v>121</v>
      </c>
      <c r="E643" s="215" t="s">
        <v>716</v>
      </c>
      <c r="F643" s="216" t="s">
        <v>717</v>
      </c>
      <c r="G643" s="217" t="s">
        <v>204</v>
      </c>
      <c r="H643" s="218">
        <v>46.536000000000001</v>
      </c>
      <c r="I643" s="219"/>
      <c r="J643" s="220">
        <f>ROUND(I643*H643,2)</f>
        <v>0</v>
      </c>
      <c r="K643" s="216" t="s">
        <v>125</v>
      </c>
      <c r="L643" s="45"/>
      <c r="M643" s="221" t="s">
        <v>1</v>
      </c>
      <c r="N643" s="222" t="s">
        <v>38</v>
      </c>
      <c r="O643" s="92"/>
      <c r="P643" s="223">
        <f>O643*H643</f>
        <v>0</v>
      </c>
      <c r="Q643" s="223">
        <v>0</v>
      </c>
      <c r="R643" s="223">
        <f>Q643*H643</f>
        <v>0</v>
      </c>
      <c r="S643" s="223">
        <v>0</v>
      </c>
      <c r="T643" s="223">
        <f>S643*H643</f>
        <v>0</v>
      </c>
      <c r="U643" s="224" t="s">
        <v>1</v>
      </c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25" t="s">
        <v>126</v>
      </c>
      <c r="AT643" s="225" t="s">
        <v>121</v>
      </c>
      <c r="AU643" s="225" t="s">
        <v>82</v>
      </c>
      <c r="AY643" s="18" t="s">
        <v>119</v>
      </c>
      <c r="BE643" s="226">
        <f>IF(N643="základní",J643,0)</f>
        <v>0</v>
      </c>
      <c r="BF643" s="226">
        <f>IF(N643="snížená",J643,0)</f>
        <v>0</v>
      </c>
      <c r="BG643" s="226">
        <f>IF(N643="zákl. přenesená",J643,0)</f>
        <v>0</v>
      </c>
      <c r="BH643" s="226">
        <f>IF(N643="sníž. přenesená",J643,0)</f>
        <v>0</v>
      </c>
      <c r="BI643" s="226">
        <f>IF(N643="nulová",J643,0)</f>
        <v>0</v>
      </c>
      <c r="BJ643" s="18" t="s">
        <v>80</v>
      </c>
      <c r="BK643" s="226">
        <f>ROUND(I643*H643,2)</f>
        <v>0</v>
      </c>
      <c r="BL643" s="18" t="s">
        <v>126</v>
      </c>
      <c r="BM643" s="225" t="s">
        <v>718</v>
      </c>
    </row>
    <row r="644" s="2" customFormat="1">
      <c r="A644" s="39"/>
      <c r="B644" s="40"/>
      <c r="C644" s="41"/>
      <c r="D644" s="227" t="s">
        <v>127</v>
      </c>
      <c r="E644" s="41"/>
      <c r="F644" s="228" t="s">
        <v>719</v>
      </c>
      <c r="G644" s="41"/>
      <c r="H644" s="41"/>
      <c r="I644" s="229"/>
      <c r="J644" s="41"/>
      <c r="K644" s="41"/>
      <c r="L644" s="45"/>
      <c r="M644" s="230"/>
      <c r="N644" s="231"/>
      <c r="O644" s="92"/>
      <c r="P644" s="92"/>
      <c r="Q644" s="92"/>
      <c r="R644" s="92"/>
      <c r="S644" s="92"/>
      <c r="T644" s="92"/>
      <c r="U644" s="93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127</v>
      </c>
      <c r="AU644" s="18" t="s">
        <v>82</v>
      </c>
    </row>
    <row r="645" s="2" customFormat="1">
      <c r="A645" s="39"/>
      <c r="B645" s="40"/>
      <c r="C645" s="41"/>
      <c r="D645" s="232" t="s">
        <v>129</v>
      </c>
      <c r="E645" s="41"/>
      <c r="F645" s="233" t="s">
        <v>720</v>
      </c>
      <c r="G645" s="41"/>
      <c r="H645" s="41"/>
      <c r="I645" s="229"/>
      <c r="J645" s="41"/>
      <c r="K645" s="41"/>
      <c r="L645" s="45"/>
      <c r="M645" s="230"/>
      <c r="N645" s="231"/>
      <c r="O645" s="92"/>
      <c r="P645" s="92"/>
      <c r="Q645" s="92"/>
      <c r="R645" s="92"/>
      <c r="S645" s="92"/>
      <c r="T645" s="92"/>
      <c r="U645" s="93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129</v>
      </c>
      <c r="AU645" s="18" t="s">
        <v>82</v>
      </c>
    </row>
    <row r="646" s="15" customFormat="1">
      <c r="A646" s="15"/>
      <c r="B646" s="256"/>
      <c r="C646" s="257"/>
      <c r="D646" s="227" t="s">
        <v>131</v>
      </c>
      <c r="E646" s="258" t="s">
        <v>1</v>
      </c>
      <c r="F646" s="259" t="s">
        <v>721</v>
      </c>
      <c r="G646" s="257"/>
      <c r="H646" s="258" t="s">
        <v>1</v>
      </c>
      <c r="I646" s="260"/>
      <c r="J646" s="257"/>
      <c r="K646" s="257"/>
      <c r="L646" s="261"/>
      <c r="M646" s="262"/>
      <c r="N646" s="263"/>
      <c r="O646" s="263"/>
      <c r="P646" s="263"/>
      <c r="Q646" s="263"/>
      <c r="R646" s="263"/>
      <c r="S646" s="263"/>
      <c r="T646" s="263"/>
      <c r="U646" s="264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5" t="s">
        <v>131</v>
      </c>
      <c r="AU646" s="265" t="s">
        <v>82</v>
      </c>
      <c r="AV646" s="15" t="s">
        <v>80</v>
      </c>
      <c r="AW646" s="15" t="s">
        <v>30</v>
      </c>
      <c r="AX646" s="15" t="s">
        <v>73</v>
      </c>
      <c r="AY646" s="265" t="s">
        <v>119</v>
      </c>
    </row>
    <row r="647" s="13" customFormat="1">
      <c r="A647" s="13"/>
      <c r="B647" s="234"/>
      <c r="C647" s="235"/>
      <c r="D647" s="227" t="s">
        <v>131</v>
      </c>
      <c r="E647" s="236" t="s">
        <v>1</v>
      </c>
      <c r="F647" s="237" t="s">
        <v>722</v>
      </c>
      <c r="G647" s="235"/>
      <c r="H647" s="238">
        <v>4.3929999999999998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2"/>
      <c r="U647" s="24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131</v>
      </c>
      <c r="AU647" s="244" t="s">
        <v>82</v>
      </c>
      <c r="AV647" s="13" t="s">
        <v>82</v>
      </c>
      <c r="AW647" s="13" t="s">
        <v>30</v>
      </c>
      <c r="AX647" s="13" t="s">
        <v>73</v>
      </c>
      <c r="AY647" s="244" t="s">
        <v>119</v>
      </c>
    </row>
    <row r="648" s="15" customFormat="1">
      <c r="A648" s="15"/>
      <c r="B648" s="256"/>
      <c r="C648" s="257"/>
      <c r="D648" s="227" t="s">
        <v>131</v>
      </c>
      <c r="E648" s="258" t="s">
        <v>1</v>
      </c>
      <c r="F648" s="259" t="s">
        <v>723</v>
      </c>
      <c r="G648" s="257"/>
      <c r="H648" s="258" t="s">
        <v>1</v>
      </c>
      <c r="I648" s="260"/>
      <c r="J648" s="257"/>
      <c r="K648" s="257"/>
      <c r="L648" s="261"/>
      <c r="M648" s="262"/>
      <c r="N648" s="263"/>
      <c r="O648" s="263"/>
      <c r="P648" s="263"/>
      <c r="Q648" s="263"/>
      <c r="R648" s="263"/>
      <c r="S648" s="263"/>
      <c r="T648" s="263"/>
      <c r="U648" s="264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5" t="s">
        <v>131</v>
      </c>
      <c r="AU648" s="265" t="s">
        <v>82</v>
      </c>
      <c r="AV648" s="15" t="s">
        <v>80</v>
      </c>
      <c r="AW648" s="15" t="s">
        <v>30</v>
      </c>
      <c r="AX648" s="15" t="s">
        <v>73</v>
      </c>
      <c r="AY648" s="265" t="s">
        <v>119</v>
      </c>
    </row>
    <row r="649" s="13" customFormat="1">
      <c r="A649" s="13"/>
      <c r="B649" s="234"/>
      <c r="C649" s="235"/>
      <c r="D649" s="227" t="s">
        <v>131</v>
      </c>
      <c r="E649" s="236" t="s">
        <v>1</v>
      </c>
      <c r="F649" s="237" t="s">
        <v>724</v>
      </c>
      <c r="G649" s="235"/>
      <c r="H649" s="238">
        <v>1.583</v>
      </c>
      <c r="I649" s="239"/>
      <c r="J649" s="235"/>
      <c r="K649" s="235"/>
      <c r="L649" s="240"/>
      <c r="M649" s="241"/>
      <c r="N649" s="242"/>
      <c r="O649" s="242"/>
      <c r="P649" s="242"/>
      <c r="Q649" s="242"/>
      <c r="R649" s="242"/>
      <c r="S649" s="242"/>
      <c r="T649" s="242"/>
      <c r="U649" s="24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4" t="s">
        <v>131</v>
      </c>
      <c r="AU649" s="244" t="s">
        <v>82</v>
      </c>
      <c r="AV649" s="13" t="s">
        <v>82</v>
      </c>
      <c r="AW649" s="13" t="s">
        <v>30</v>
      </c>
      <c r="AX649" s="13" t="s">
        <v>73</v>
      </c>
      <c r="AY649" s="244" t="s">
        <v>119</v>
      </c>
    </row>
    <row r="650" s="15" customFormat="1">
      <c r="A650" s="15"/>
      <c r="B650" s="256"/>
      <c r="C650" s="257"/>
      <c r="D650" s="227" t="s">
        <v>131</v>
      </c>
      <c r="E650" s="258" t="s">
        <v>1</v>
      </c>
      <c r="F650" s="259" t="s">
        <v>725</v>
      </c>
      <c r="G650" s="257"/>
      <c r="H650" s="258" t="s">
        <v>1</v>
      </c>
      <c r="I650" s="260"/>
      <c r="J650" s="257"/>
      <c r="K650" s="257"/>
      <c r="L650" s="261"/>
      <c r="M650" s="262"/>
      <c r="N650" s="263"/>
      <c r="O650" s="263"/>
      <c r="P650" s="263"/>
      <c r="Q650" s="263"/>
      <c r="R650" s="263"/>
      <c r="S650" s="263"/>
      <c r="T650" s="263"/>
      <c r="U650" s="264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5" t="s">
        <v>131</v>
      </c>
      <c r="AU650" s="265" t="s">
        <v>82</v>
      </c>
      <c r="AV650" s="15" t="s">
        <v>80</v>
      </c>
      <c r="AW650" s="15" t="s">
        <v>30</v>
      </c>
      <c r="AX650" s="15" t="s">
        <v>73</v>
      </c>
      <c r="AY650" s="265" t="s">
        <v>119</v>
      </c>
    </row>
    <row r="651" s="13" customFormat="1">
      <c r="A651" s="13"/>
      <c r="B651" s="234"/>
      <c r="C651" s="235"/>
      <c r="D651" s="227" t="s">
        <v>131</v>
      </c>
      <c r="E651" s="236" t="s">
        <v>1</v>
      </c>
      <c r="F651" s="237" t="s">
        <v>726</v>
      </c>
      <c r="G651" s="235"/>
      <c r="H651" s="238">
        <v>0.47199999999999998</v>
      </c>
      <c r="I651" s="239"/>
      <c r="J651" s="235"/>
      <c r="K651" s="235"/>
      <c r="L651" s="240"/>
      <c r="M651" s="241"/>
      <c r="N651" s="242"/>
      <c r="O651" s="242"/>
      <c r="P651" s="242"/>
      <c r="Q651" s="242"/>
      <c r="R651" s="242"/>
      <c r="S651" s="242"/>
      <c r="T651" s="242"/>
      <c r="U651" s="24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4" t="s">
        <v>131</v>
      </c>
      <c r="AU651" s="244" t="s">
        <v>82</v>
      </c>
      <c r="AV651" s="13" t="s">
        <v>82</v>
      </c>
      <c r="AW651" s="13" t="s">
        <v>30</v>
      </c>
      <c r="AX651" s="13" t="s">
        <v>73</v>
      </c>
      <c r="AY651" s="244" t="s">
        <v>119</v>
      </c>
    </row>
    <row r="652" s="15" customFormat="1">
      <c r="A652" s="15"/>
      <c r="B652" s="256"/>
      <c r="C652" s="257"/>
      <c r="D652" s="227" t="s">
        <v>131</v>
      </c>
      <c r="E652" s="258" t="s">
        <v>1</v>
      </c>
      <c r="F652" s="259" t="s">
        <v>727</v>
      </c>
      <c r="G652" s="257"/>
      <c r="H652" s="258" t="s">
        <v>1</v>
      </c>
      <c r="I652" s="260"/>
      <c r="J652" s="257"/>
      <c r="K652" s="257"/>
      <c r="L652" s="261"/>
      <c r="M652" s="262"/>
      <c r="N652" s="263"/>
      <c r="O652" s="263"/>
      <c r="P652" s="263"/>
      <c r="Q652" s="263"/>
      <c r="R652" s="263"/>
      <c r="S652" s="263"/>
      <c r="T652" s="263"/>
      <c r="U652" s="264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5" t="s">
        <v>131</v>
      </c>
      <c r="AU652" s="265" t="s">
        <v>82</v>
      </c>
      <c r="AV652" s="15" t="s">
        <v>80</v>
      </c>
      <c r="AW652" s="15" t="s">
        <v>30</v>
      </c>
      <c r="AX652" s="15" t="s">
        <v>73</v>
      </c>
      <c r="AY652" s="265" t="s">
        <v>119</v>
      </c>
    </row>
    <row r="653" s="13" customFormat="1">
      <c r="A653" s="13"/>
      <c r="B653" s="234"/>
      <c r="C653" s="235"/>
      <c r="D653" s="227" t="s">
        <v>131</v>
      </c>
      <c r="E653" s="236" t="s">
        <v>1</v>
      </c>
      <c r="F653" s="237" t="s">
        <v>728</v>
      </c>
      <c r="G653" s="235"/>
      <c r="H653" s="238">
        <v>0.20000000000000001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2"/>
      <c r="U653" s="24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131</v>
      </c>
      <c r="AU653" s="244" t="s">
        <v>82</v>
      </c>
      <c r="AV653" s="13" t="s">
        <v>82</v>
      </c>
      <c r="AW653" s="13" t="s">
        <v>30</v>
      </c>
      <c r="AX653" s="13" t="s">
        <v>73</v>
      </c>
      <c r="AY653" s="244" t="s">
        <v>119</v>
      </c>
    </row>
    <row r="654" s="14" customFormat="1">
      <c r="A654" s="14"/>
      <c r="B654" s="245"/>
      <c r="C654" s="246"/>
      <c r="D654" s="227" t="s">
        <v>131</v>
      </c>
      <c r="E654" s="247" t="s">
        <v>1</v>
      </c>
      <c r="F654" s="248" t="s">
        <v>133</v>
      </c>
      <c r="G654" s="246"/>
      <c r="H654" s="249">
        <v>6.6480000000000006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3"/>
      <c r="U654" s="25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131</v>
      </c>
      <c r="AU654" s="255" t="s">
        <v>82</v>
      </c>
      <c r="AV654" s="14" t="s">
        <v>126</v>
      </c>
      <c r="AW654" s="14" t="s">
        <v>30</v>
      </c>
      <c r="AX654" s="14" t="s">
        <v>73</v>
      </c>
      <c r="AY654" s="255" t="s">
        <v>119</v>
      </c>
    </row>
    <row r="655" s="13" customFormat="1">
      <c r="A655" s="13"/>
      <c r="B655" s="234"/>
      <c r="C655" s="235"/>
      <c r="D655" s="227" t="s">
        <v>131</v>
      </c>
      <c r="E655" s="236" t="s">
        <v>1</v>
      </c>
      <c r="F655" s="237" t="s">
        <v>729</v>
      </c>
      <c r="G655" s="235"/>
      <c r="H655" s="238">
        <v>46.536000000000001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2"/>
      <c r="U655" s="24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131</v>
      </c>
      <c r="AU655" s="244" t="s">
        <v>82</v>
      </c>
      <c r="AV655" s="13" t="s">
        <v>82</v>
      </c>
      <c r="AW655" s="13" t="s">
        <v>30</v>
      </c>
      <c r="AX655" s="13" t="s">
        <v>73</v>
      </c>
      <c r="AY655" s="244" t="s">
        <v>119</v>
      </c>
    </row>
    <row r="656" s="14" customFormat="1">
      <c r="A656" s="14"/>
      <c r="B656" s="245"/>
      <c r="C656" s="246"/>
      <c r="D656" s="227" t="s">
        <v>131</v>
      </c>
      <c r="E656" s="247" t="s">
        <v>1</v>
      </c>
      <c r="F656" s="248" t="s">
        <v>133</v>
      </c>
      <c r="G656" s="246"/>
      <c r="H656" s="249">
        <v>46.536000000000001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3"/>
      <c r="U656" s="25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5" t="s">
        <v>131</v>
      </c>
      <c r="AU656" s="255" t="s">
        <v>82</v>
      </c>
      <c r="AV656" s="14" t="s">
        <v>126</v>
      </c>
      <c r="AW656" s="14" t="s">
        <v>30</v>
      </c>
      <c r="AX656" s="14" t="s">
        <v>80</v>
      </c>
      <c r="AY656" s="255" t="s">
        <v>119</v>
      </c>
    </row>
    <row r="657" s="2" customFormat="1" ht="33" customHeight="1">
      <c r="A657" s="39"/>
      <c r="B657" s="40"/>
      <c r="C657" s="214" t="s">
        <v>447</v>
      </c>
      <c r="D657" s="214" t="s">
        <v>121</v>
      </c>
      <c r="E657" s="215" t="s">
        <v>730</v>
      </c>
      <c r="F657" s="216" t="s">
        <v>731</v>
      </c>
      <c r="G657" s="217" t="s">
        <v>204</v>
      </c>
      <c r="H657" s="218">
        <v>1.583</v>
      </c>
      <c r="I657" s="219"/>
      <c r="J657" s="220">
        <f>ROUND(I657*H657,2)</f>
        <v>0</v>
      </c>
      <c r="K657" s="216" t="s">
        <v>125</v>
      </c>
      <c r="L657" s="45"/>
      <c r="M657" s="221" t="s">
        <v>1</v>
      </c>
      <c r="N657" s="222" t="s">
        <v>38</v>
      </c>
      <c r="O657" s="92"/>
      <c r="P657" s="223">
        <f>O657*H657</f>
        <v>0</v>
      </c>
      <c r="Q657" s="223">
        <v>0</v>
      </c>
      <c r="R657" s="223">
        <f>Q657*H657</f>
        <v>0</v>
      </c>
      <c r="S657" s="223">
        <v>0</v>
      </c>
      <c r="T657" s="223">
        <f>S657*H657</f>
        <v>0</v>
      </c>
      <c r="U657" s="224" t="s">
        <v>1</v>
      </c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25" t="s">
        <v>126</v>
      </c>
      <c r="AT657" s="225" t="s">
        <v>121</v>
      </c>
      <c r="AU657" s="225" t="s">
        <v>82</v>
      </c>
      <c r="AY657" s="18" t="s">
        <v>119</v>
      </c>
      <c r="BE657" s="226">
        <f>IF(N657="základní",J657,0)</f>
        <v>0</v>
      </c>
      <c r="BF657" s="226">
        <f>IF(N657="snížená",J657,0)</f>
        <v>0</v>
      </c>
      <c r="BG657" s="226">
        <f>IF(N657="zákl. přenesená",J657,0)</f>
        <v>0</v>
      </c>
      <c r="BH657" s="226">
        <f>IF(N657="sníž. přenesená",J657,0)</f>
        <v>0</v>
      </c>
      <c r="BI657" s="226">
        <f>IF(N657="nulová",J657,0)</f>
        <v>0</v>
      </c>
      <c r="BJ657" s="18" t="s">
        <v>80</v>
      </c>
      <c r="BK657" s="226">
        <f>ROUND(I657*H657,2)</f>
        <v>0</v>
      </c>
      <c r="BL657" s="18" t="s">
        <v>126</v>
      </c>
      <c r="BM657" s="225" t="s">
        <v>732</v>
      </c>
    </row>
    <row r="658" s="2" customFormat="1">
      <c r="A658" s="39"/>
      <c r="B658" s="40"/>
      <c r="C658" s="41"/>
      <c r="D658" s="227" t="s">
        <v>127</v>
      </c>
      <c r="E658" s="41"/>
      <c r="F658" s="228" t="s">
        <v>733</v>
      </c>
      <c r="G658" s="41"/>
      <c r="H658" s="41"/>
      <c r="I658" s="229"/>
      <c r="J658" s="41"/>
      <c r="K658" s="41"/>
      <c r="L658" s="45"/>
      <c r="M658" s="230"/>
      <c r="N658" s="231"/>
      <c r="O658" s="92"/>
      <c r="P658" s="92"/>
      <c r="Q658" s="92"/>
      <c r="R658" s="92"/>
      <c r="S658" s="92"/>
      <c r="T658" s="92"/>
      <c r="U658" s="93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127</v>
      </c>
      <c r="AU658" s="18" t="s">
        <v>82</v>
      </c>
    </row>
    <row r="659" s="2" customFormat="1">
      <c r="A659" s="39"/>
      <c r="B659" s="40"/>
      <c r="C659" s="41"/>
      <c r="D659" s="232" t="s">
        <v>129</v>
      </c>
      <c r="E659" s="41"/>
      <c r="F659" s="233" t="s">
        <v>734</v>
      </c>
      <c r="G659" s="41"/>
      <c r="H659" s="41"/>
      <c r="I659" s="229"/>
      <c r="J659" s="41"/>
      <c r="K659" s="41"/>
      <c r="L659" s="45"/>
      <c r="M659" s="230"/>
      <c r="N659" s="231"/>
      <c r="O659" s="92"/>
      <c r="P659" s="92"/>
      <c r="Q659" s="92"/>
      <c r="R659" s="92"/>
      <c r="S659" s="92"/>
      <c r="T659" s="92"/>
      <c r="U659" s="93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129</v>
      </c>
      <c r="AU659" s="18" t="s">
        <v>82</v>
      </c>
    </row>
    <row r="660" s="2" customFormat="1" ht="37.8" customHeight="1">
      <c r="A660" s="39"/>
      <c r="B660" s="40"/>
      <c r="C660" s="214" t="s">
        <v>735</v>
      </c>
      <c r="D660" s="214" t="s">
        <v>121</v>
      </c>
      <c r="E660" s="215" t="s">
        <v>736</v>
      </c>
      <c r="F660" s="216" t="s">
        <v>737</v>
      </c>
      <c r="G660" s="217" t="s">
        <v>204</v>
      </c>
      <c r="H660" s="218">
        <v>0.47199999999999998</v>
      </c>
      <c r="I660" s="219"/>
      <c r="J660" s="220">
        <f>ROUND(I660*H660,2)</f>
        <v>0</v>
      </c>
      <c r="K660" s="216" t="s">
        <v>125</v>
      </c>
      <c r="L660" s="45"/>
      <c r="M660" s="221" t="s">
        <v>1</v>
      </c>
      <c r="N660" s="222" t="s">
        <v>38</v>
      </c>
      <c r="O660" s="92"/>
      <c r="P660" s="223">
        <f>O660*H660</f>
        <v>0</v>
      </c>
      <c r="Q660" s="223">
        <v>0</v>
      </c>
      <c r="R660" s="223">
        <f>Q660*H660</f>
        <v>0</v>
      </c>
      <c r="S660" s="223">
        <v>0</v>
      </c>
      <c r="T660" s="223">
        <f>S660*H660</f>
        <v>0</v>
      </c>
      <c r="U660" s="224" t="s">
        <v>1</v>
      </c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5" t="s">
        <v>126</v>
      </c>
      <c r="AT660" s="225" t="s">
        <v>121</v>
      </c>
      <c r="AU660" s="225" t="s">
        <v>82</v>
      </c>
      <c r="AY660" s="18" t="s">
        <v>119</v>
      </c>
      <c r="BE660" s="226">
        <f>IF(N660="základní",J660,0)</f>
        <v>0</v>
      </c>
      <c r="BF660" s="226">
        <f>IF(N660="snížená",J660,0)</f>
        <v>0</v>
      </c>
      <c r="BG660" s="226">
        <f>IF(N660="zákl. přenesená",J660,0)</f>
        <v>0</v>
      </c>
      <c r="BH660" s="226">
        <f>IF(N660="sníž. přenesená",J660,0)</f>
        <v>0</v>
      </c>
      <c r="BI660" s="226">
        <f>IF(N660="nulová",J660,0)</f>
        <v>0</v>
      </c>
      <c r="BJ660" s="18" t="s">
        <v>80</v>
      </c>
      <c r="BK660" s="226">
        <f>ROUND(I660*H660,2)</f>
        <v>0</v>
      </c>
      <c r="BL660" s="18" t="s">
        <v>126</v>
      </c>
      <c r="BM660" s="225" t="s">
        <v>738</v>
      </c>
    </row>
    <row r="661" s="2" customFormat="1">
      <c r="A661" s="39"/>
      <c r="B661" s="40"/>
      <c r="C661" s="41"/>
      <c r="D661" s="227" t="s">
        <v>127</v>
      </c>
      <c r="E661" s="41"/>
      <c r="F661" s="228" t="s">
        <v>739</v>
      </c>
      <c r="G661" s="41"/>
      <c r="H661" s="41"/>
      <c r="I661" s="229"/>
      <c r="J661" s="41"/>
      <c r="K661" s="41"/>
      <c r="L661" s="45"/>
      <c r="M661" s="230"/>
      <c r="N661" s="231"/>
      <c r="O661" s="92"/>
      <c r="P661" s="92"/>
      <c r="Q661" s="92"/>
      <c r="R661" s="92"/>
      <c r="S661" s="92"/>
      <c r="T661" s="92"/>
      <c r="U661" s="93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127</v>
      </c>
      <c r="AU661" s="18" t="s">
        <v>82</v>
      </c>
    </row>
    <row r="662" s="2" customFormat="1">
      <c r="A662" s="39"/>
      <c r="B662" s="40"/>
      <c r="C662" s="41"/>
      <c r="D662" s="232" t="s">
        <v>129</v>
      </c>
      <c r="E662" s="41"/>
      <c r="F662" s="233" t="s">
        <v>740</v>
      </c>
      <c r="G662" s="41"/>
      <c r="H662" s="41"/>
      <c r="I662" s="229"/>
      <c r="J662" s="41"/>
      <c r="K662" s="41"/>
      <c r="L662" s="45"/>
      <c r="M662" s="230"/>
      <c r="N662" s="231"/>
      <c r="O662" s="92"/>
      <c r="P662" s="92"/>
      <c r="Q662" s="92"/>
      <c r="R662" s="92"/>
      <c r="S662" s="92"/>
      <c r="T662" s="92"/>
      <c r="U662" s="93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129</v>
      </c>
      <c r="AU662" s="18" t="s">
        <v>82</v>
      </c>
    </row>
    <row r="663" s="2" customFormat="1" ht="33" customHeight="1">
      <c r="A663" s="39"/>
      <c r="B663" s="40"/>
      <c r="C663" s="214" t="s">
        <v>452</v>
      </c>
      <c r="D663" s="214" t="s">
        <v>121</v>
      </c>
      <c r="E663" s="215" t="s">
        <v>741</v>
      </c>
      <c r="F663" s="216" t="s">
        <v>742</v>
      </c>
      <c r="G663" s="217" t="s">
        <v>204</v>
      </c>
      <c r="H663" s="218">
        <v>4.3929999999999998</v>
      </c>
      <c r="I663" s="219"/>
      <c r="J663" s="220">
        <f>ROUND(I663*H663,2)</f>
        <v>0</v>
      </c>
      <c r="K663" s="216" t="s">
        <v>125</v>
      </c>
      <c r="L663" s="45"/>
      <c r="M663" s="221" t="s">
        <v>1</v>
      </c>
      <c r="N663" s="222" t="s">
        <v>38</v>
      </c>
      <c r="O663" s="92"/>
      <c r="P663" s="223">
        <f>O663*H663</f>
        <v>0</v>
      </c>
      <c r="Q663" s="223">
        <v>0</v>
      </c>
      <c r="R663" s="223">
        <f>Q663*H663</f>
        <v>0</v>
      </c>
      <c r="S663" s="223">
        <v>0</v>
      </c>
      <c r="T663" s="223">
        <f>S663*H663</f>
        <v>0</v>
      </c>
      <c r="U663" s="224" t="s">
        <v>1</v>
      </c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25" t="s">
        <v>126</v>
      </c>
      <c r="AT663" s="225" t="s">
        <v>121</v>
      </c>
      <c r="AU663" s="225" t="s">
        <v>82</v>
      </c>
      <c r="AY663" s="18" t="s">
        <v>119</v>
      </c>
      <c r="BE663" s="226">
        <f>IF(N663="základní",J663,0)</f>
        <v>0</v>
      </c>
      <c r="BF663" s="226">
        <f>IF(N663="snížená",J663,0)</f>
        <v>0</v>
      </c>
      <c r="BG663" s="226">
        <f>IF(N663="zákl. přenesená",J663,0)</f>
        <v>0</v>
      </c>
      <c r="BH663" s="226">
        <f>IF(N663="sníž. přenesená",J663,0)</f>
        <v>0</v>
      </c>
      <c r="BI663" s="226">
        <f>IF(N663="nulová",J663,0)</f>
        <v>0</v>
      </c>
      <c r="BJ663" s="18" t="s">
        <v>80</v>
      </c>
      <c r="BK663" s="226">
        <f>ROUND(I663*H663,2)</f>
        <v>0</v>
      </c>
      <c r="BL663" s="18" t="s">
        <v>126</v>
      </c>
      <c r="BM663" s="225" t="s">
        <v>743</v>
      </c>
    </row>
    <row r="664" s="2" customFormat="1">
      <c r="A664" s="39"/>
      <c r="B664" s="40"/>
      <c r="C664" s="41"/>
      <c r="D664" s="227" t="s">
        <v>127</v>
      </c>
      <c r="E664" s="41"/>
      <c r="F664" s="228" t="s">
        <v>744</v>
      </c>
      <c r="G664" s="41"/>
      <c r="H664" s="41"/>
      <c r="I664" s="229"/>
      <c r="J664" s="41"/>
      <c r="K664" s="41"/>
      <c r="L664" s="45"/>
      <c r="M664" s="230"/>
      <c r="N664" s="231"/>
      <c r="O664" s="92"/>
      <c r="P664" s="92"/>
      <c r="Q664" s="92"/>
      <c r="R664" s="92"/>
      <c r="S664" s="92"/>
      <c r="T664" s="92"/>
      <c r="U664" s="93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127</v>
      </c>
      <c r="AU664" s="18" t="s">
        <v>82</v>
      </c>
    </row>
    <row r="665" s="2" customFormat="1">
      <c r="A665" s="39"/>
      <c r="B665" s="40"/>
      <c r="C665" s="41"/>
      <c r="D665" s="232" t="s">
        <v>129</v>
      </c>
      <c r="E665" s="41"/>
      <c r="F665" s="233" t="s">
        <v>745</v>
      </c>
      <c r="G665" s="41"/>
      <c r="H665" s="41"/>
      <c r="I665" s="229"/>
      <c r="J665" s="41"/>
      <c r="K665" s="41"/>
      <c r="L665" s="45"/>
      <c r="M665" s="230"/>
      <c r="N665" s="231"/>
      <c r="O665" s="92"/>
      <c r="P665" s="92"/>
      <c r="Q665" s="92"/>
      <c r="R665" s="92"/>
      <c r="S665" s="92"/>
      <c r="T665" s="92"/>
      <c r="U665" s="93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129</v>
      </c>
      <c r="AU665" s="18" t="s">
        <v>82</v>
      </c>
    </row>
    <row r="666" s="12" customFormat="1" ht="22.8" customHeight="1">
      <c r="A666" s="12"/>
      <c r="B666" s="198"/>
      <c r="C666" s="199"/>
      <c r="D666" s="200" t="s">
        <v>72</v>
      </c>
      <c r="E666" s="212" t="s">
        <v>746</v>
      </c>
      <c r="F666" s="212" t="s">
        <v>747</v>
      </c>
      <c r="G666" s="199"/>
      <c r="H666" s="199"/>
      <c r="I666" s="202"/>
      <c r="J666" s="213">
        <f>BK666</f>
        <v>0</v>
      </c>
      <c r="K666" s="199"/>
      <c r="L666" s="204"/>
      <c r="M666" s="205"/>
      <c r="N666" s="206"/>
      <c r="O666" s="206"/>
      <c r="P666" s="207">
        <f>SUM(P667:P669)</f>
        <v>0</v>
      </c>
      <c r="Q666" s="206"/>
      <c r="R666" s="207">
        <f>SUM(R667:R669)</f>
        <v>0</v>
      </c>
      <c r="S666" s="206"/>
      <c r="T666" s="207">
        <f>SUM(T667:T669)</f>
        <v>0</v>
      </c>
      <c r="U666" s="208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09" t="s">
        <v>80</v>
      </c>
      <c r="AT666" s="210" t="s">
        <v>72</v>
      </c>
      <c r="AU666" s="210" t="s">
        <v>80</v>
      </c>
      <c r="AY666" s="209" t="s">
        <v>119</v>
      </c>
      <c r="BK666" s="211">
        <f>SUM(BK667:BK669)</f>
        <v>0</v>
      </c>
    </row>
    <row r="667" s="2" customFormat="1" ht="24.15" customHeight="1">
      <c r="A667" s="39"/>
      <c r="B667" s="40"/>
      <c r="C667" s="214" t="s">
        <v>748</v>
      </c>
      <c r="D667" s="214" t="s">
        <v>121</v>
      </c>
      <c r="E667" s="215" t="s">
        <v>749</v>
      </c>
      <c r="F667" s="216" t="s">
        <v>750</v>
      </c>
      <c r="G667" s="217" t="s">
        <v>204</v>
      </c>
      <c r="H667" s="218">
        <v>16.474</v>
      </c>
      <c r="I667" s="219"/>
      <c r="J667" s="220">
        <f>ROUND(I667*H667,2)</f>
        <v>0</v>
      </c>
      <c r="K667" s="216" t="s">
        <v>125</v>
      </c>
      <c r="L667" s="45"/>
      <c r="M667" s="221" t="s">
        <v>1</v>
      </c>
      <c r="N667" s="222" t="s">
        <v>38</v>
      </c>
      <c r="O667" s="92"/>
      <c r="P667" s="223">
        <f>O667*H667</f>
        <v>0</v>
      </c>
      <c r="Q667" s="223">
        <v>0</v>
      </c>
      <c r="R667" s="223">
        <f>Q667*H667</f>
        <v>0</v>
      </c>
      <c r="S667" s="223">
        <v>0</v>
      </c>
      <c r="T667" s="223">
        <f>S667*H667</f>
        <v>0</v>
      </c>
      <c r="U667" s="224" t="s">
        <v>1</v>
      </c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25" t="s">
        <v>126</v>
      </c>
      <c r="AT667" s="225" t="s">
        <v>121</v>
      </c>
      <c r="AU667" s="225" t="s">
        <v>82</v>
      </c>
      <c r="AY667" s="18" t="s">
        <v>119</v>
      </c>
      <c r="BE667" s="226">
        <f>IF(N667="základní",J667,0)</f>
        <v>0</v>
      </c>
      <c r="BF667" s="226">
        <f>IF(N667="snížená",J667,0)</f>
        <v>0</v>
      </c>
      <c r="BG667" s="226">
        <f>IF(N667="zákl. přenesená",J667,0)</f>
        <v>0</v>
      </c>
      <c r="BH667" s="226">
        <f>IF(N667="sníž. přenesená",J667,0)</f>
        <v>0</v>
      </c>
      <c r="BI667" s="226">
        <f>IF(N667="nulová",J667,0)</f>
        <v>0</v>
      </c>
      <c r="BJ667" s="18" t="s">
        <v>80</v>
      </c>
      <c r="BK667" s="226">
        <f>ROUND(I667*H667,2)</f>
        <v>0</v>
      </c>
      <c r="BL667" s="18" t="s">
        <v>126</v>
      </c>
      <c r="BM667" s="225" t="s">
        <v>751</v>
      </c>
    </row>
    <row r="668" s="2" customFormat="1">
      <c r="A668" s="39"/>
      <c r="B668" s="40"/>
      <c r="C668" s="41"/>
      <c r="D668" s="227" t="s">
        <v>127</v>
      </c>
      <c r="E668" s="41"/>
      <c r="F668" s="228" t="s">
        <v>752</v>
      </c>
      <c r="G668" s="41"/>
      <c r="H668" s="41"/>
      <c r="I668" s="229"/>
      <c r="J668" s="41"/>
      <c r="K668" s="41"/>
      <c r="L668" s="45"/>
      <c r="M668" s="230"/>
      <c r="N668" s="231"/>
      <c r="O668" s="92"/>
      <c r="P668" s="92"/>
      <c r="Q668" s="92"/>
      <c r="R668" s="92"/>
      <c r="S668" s="92"/>
      <c r="T668" s="92"/>
      <c r="U668" s="93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127</v>
      </c>
      <c r="AU668" s="18" t="s">
        <v>82</v>
      </c>
    </row>
    <row r="669" s="2" customFormat="1">
      <c r="A669" s="39"/>
      <c r="B669" s="40"/>
      <c r="C669" s="41"/>
      <c r="D669" s="232" t="s">
        <v>129</v>
      </c>
      <c r="E669" s="41"/>
      <c r="F669" s="233" t="s">
        <v>753</v>
      </c>
      <c r="G669" s="41"/>
      <c r="H669" s="41"/>
      <c r="I669" s="229"/>
      <c r="J669" s="41"/>
      <c r="K669" s="41"/>
      <c r="L669" s="45"/>
      <c r="M669" s="230"/>
      <c r="N669" s="231"/>
      <c r="O669" s="92"/>
      <c r="P669" s="92"/>
      <c r="Q669" s="92"/>
      <c r="R669" s="92"/>
      <c r="S669" s="92"/>
      <c r="T669" s="92"/>
      <c r="U669" s="93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129</v>
      </c>
      <c r="AU669" s="18" t="s">
        <v>82</v>
      </c>
    </row>
    <row r="670" s="12" customFormat="1" ht="25.92" customHeight="1">
      <c r="A670" s="12"/>
      <c r="B670" s="198"/>
      <c r="C670" s="199"/>
      <c r="D670" s="200" t="s">
        <v>72</v>
      </c>
      <c r="E670" s="201" t="s">
        <v>754</v>
      </c>
      <c r="F670" s="201" t="s">
        <v>755</v>
      </c>
      <c r="G670" s="199"/>
      <c r="H670" s="199"/>
      <c r="I670" s="202"/>
      <c r="J670" s="203">
        <f>BK670</f>
        <v>0</v>
      </c>
      <c r="K670" s="199"/>
      <c r="L670" s="204"/>
      <c r="M670" s="205"/>
      <c r="N670" s="206"/>
      <c r="O670" s="206"/>
      <c r="P670" s="207">
        <f>P671+P678</f>
        <v>0</v>
      </c>
      <c r="Q670" s="206"/>
      <c r="R670" s="207">
        <f>R671+R678</f>
        <v>0</v>
      </c>
      <c r="S670" s="206"/>
      <c r="T670" s="207">
        <f>T671+T678</f>
        <v>0</v>
      </c>
      <c r="U670" s="208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9" t="s">
        <v>153</v>
      </c>
      <c r="AT670" s="210" t="s">
        <v>72</v>
      </c>
      <c r="AU670" s="210" t="s">
        <v>73</v>
      </c>
      <c r="AY670" s="209" t="s">
        <v>119</v>
      </c>
      <c r="BK670" s="211">
        <f>BK671+BK678</f>
        <v>0</v>
      </c>
    </row>
    <row r="671" s="12" customFormat="1" ht="22.8" customHeight="1">
      <c r="A671" s="12"/>
      <c r="B671" s="198"/>
      <c r="C671" s="199"/>
      <c r="D671" s="200" t="s">
        <v>72</v>
      </c>
      <c r="E671" s="212" t="s">
        <v>756</v>
      </c>
      <c r="F671" s="212" t="s">
        <v>757</v>
      </c>
      <c r="G671" s="199"/>
      <c r="H671" s="199"/>
      <c r="I671" s="202"/>
      <c r="J671" s="213">
        <f>BK671</f>
        <v>0</v>
      </c>
      <c r="K671" s="199"/>
      <c r="L671" s="204"/>
      <c r="M671" s="205"/>
      <c r="N671" s="206"/>
      <c r="O671" s="206"/>
      <c r="P671" s="207">
        <f>SUM(P672:P677)</f>
        <v>0</v>
      </c>
      <c r="Q671" s="206"/>
      <c r="R671" s="207">
        <f>SUM(R672:R677)</f>
        <v>0</v>
      </c>
      <c r="S671" s="206"/>
      <c r="T671" s="207">
        <f>SUM(T672:T677)</f>
        <v>0</v>
      </c>
      <c r="U671" s="208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09" t="s">
        <v>153</v>
      </c>
      <c r="AT671" s="210" t="s">
        <v>72</v>
      </c>
      <c r="AU671" s="210" t="s">
        <v>80</v>
      </c>
      <c r="AY671" s="209" t="s">
        <v>119</v>
      </c>
      <c r="BK671" s="211">
        <f>SUM(BK672:BK677)</f>
        <v>0</v>
      </c>
    </row>
    <row r="672" s="2" customFormat="1" ht="16.5" customHeight="1">
      <c r="A672" s="39"/>
      <c r="B672" s="40"/>
      <c r="C672" s="214" t="s">
        <v>456</v>
      </c>
      <c r="D672" s="214" t="s">
        <v>121</v>
      </c>
      <c r="E672" s="215" t="s">
        <v>758</v>
      </c>
      <c r="F672" s="216" t="s">
        <v>759</v>
      </c>
      <c r="G672" s="217" t="s">
        <v>665</v>
      </c>
      <c r="H672" s="218">
        <v>1</v>
      </c>
      <c r="I672" s="219"/>
      <c r="J672" s="220">
        <f>ROUND(I672*H672,2)</f>
        <v>0</v>
      </c>
      <c r="K672" s="216" t="s">
        <v>327</v>
      </c>
      <c r="L672" s="45"/>
      <c r="M672" s="221" t="s">
        <v>1</v>
      </c>
      <c r="N672" s="222" t="s">
        <v>38</v>
      </c>
      <c r="O672" s="92"/>
      <c r="P672" s="223">
        <f>O672*H672</f>
        <v>0</v>
      </c>
      <c r="Q672" s="223">
        <v>0</v>
      </c>
      <c r="R672" s="223">
        <f>Q672*H672</f>
        <v>0</v>
      </c>
      <c r="S672" s="223">
        <v>0</v>
      </c>
      <c r="T672" s="223">
        <f>S672*H672</f>
        <v>0</v>
      </c>
      <c r="U672" s="224" t="s">
        <v>1</v>
      </c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5" t="s">
        <v>126</v>
      </c>
      <c r="AT672" s="225" t="s">
        <v>121</v>
      </c>
      <c r="AU672" s="225" t="s">
        <v>82</v>
      </c>
      <c r="AY672" s="18" t="s">
        <v>119</v>
      </c>
      <c r="BE672" s="226">
        <f>IF(N672="základní",J672,0)</f>
        <v>0</v>
      </c>
      <c r="BF672" s="226">
        <f>IF(N672="snížená",J672,0)</f>
        <v>0</v>
      </c>
      <c r="BG672" s="226">
        <f>IF(N672="zákl. přenesená",J672,0)</f>
        <v>0</v>
      </c>
      <c r="BH672" s="226">
        <f>IF(N672="sníž. přenesená",J672,0)</f>
        <v>0</v>
      </c>
      <c r="BI672" s="226">
        <f>IF(N672="nulová",J672,0)</f>
        <v>0</v>
      </c>
      <c r="BJ672" s="18" t="s">
        <v>80</v>
      </c>
      <c r="BK672" s="226">
        <f>ROUND(I672*H672,2)</f>
        <v>0</v>
      </c>
      <c r="BL672" s="18" t="s">
        <v>126</v>
      </c>
      <c r="BM672" s="225" t="s">
        <v>760</v>
      </c>
    </row>
    <row r="673" s="2" customFormat="1">
      <c r="A673" s="39"/>
      <c r="B673" s="40"/>
      <c r="C673" s="41"/>
      <c r="D673" s="227" t="s">
        <v>127</v>
      </c>
      <c r="E673" s="41"/>
      <c r="F673" s="228" t="s">
        <v>759</v>
      </c>
      <c r="G673" s="41"/>
      <c r="H673" s="41"/>
      <c r="I673" s="229"/>
      <c r="J673" s="41"/>
      <c r="K673" s="41"/>
      <c r="L673" s="45"/>
      <c r="M673" s="230"/>
      <c r="N673" s="231"/>
      <c r="O673" s="92"/>
      <c r="P673" s="92"/>
      <c r="Q673" s="92"/>
      <c r="R673" s="92"/>
      <c r="S673" s="92"/>
      <c r="T673" s="92"/>
      <c r="U673" s="93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127</v>
      </c>
      <c r="AU673" s="18" t="s">
        <v>82</v>
      </c>
    </row>
    <row r="674" s="2" customFormat="1">
      <c r="A674" s="39"/>
      <c r="B674" s="40"/>
      <c r="C674" s="41"/>
      <c r="D674" s="232" t="s">
        <v>129</v>
      </c>
      <c r="E674" s="41"/>
      <c r="F674" s="233" t="s">
        <v>761</v>
      </c>
      <c r="G674" s="41"/>
      <c r="H674" s="41"/>
      <c r="I674" s="229"/>
      <c r="J674" s="41"/>
      <c r="K674" s="41"/>
      <c r="L674" s="45"/>
      <c r="M674" s="230"/>
      <c r="N674" s="231"/>
      <c r="O674" s="92"/>
      <c r="P674" s="92"/>
      <c r="Q674" s="92"/>
      <c r="R674" s="92"/>
      <c r="S674" s="92"/>
      <c r="T674" s="92"/>
      <c r="U674" s="93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129</v>
      </c>
      <c r="AU674" s="18" t="s">
        <v>82</v>
      </c>
    </row>
    <row r="675" s="15" customFormat="1">
      <c r="A675" s="15"/>
      <c r="B675" s="256"/>
      <c r="C675" s="257"/>
      <c r="D675" s="227" t="s">
        <v>131</v>
      </c>
      <c r="E675" s="258" t="s">
        <v>1</v>
      </c>
      <c r="F675" s="259" t="s">
        <v>762</v>
      </c>
      <c r="G675" s="257"/>
      <c r="H675" s="258" t="s">
        <v>1</v>
      </c>
      <c r="I675" s="260"/>
      <c r="J675" s="257"/>
      <c r="K675" s="257"/>
      <c r="L675" s="261"/>
      <c r="M675" s="262"/>
      <c r="N675" s="263"/>
      <c r="O675" s="263"/>
      <c r="P675" s="263"/>
      <c r="Q675" s="263"/>
      <c r="R675" s="263"/>
      <c r="S675" s="263"/>
      <c r="T675" s="263"/>
      <c r="U675" s="264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65" t="s">
        <v>131</v>
      </c>
      <c r="AU675" s="265" t="s">
        <v>82</v>
      </c>
      <c r="AV675" s="15" t="s">
        <v>80</v>
      </c>
      <c r="AW675" s="15" t="s">
        <v>30</v>
      </c>
      <c r="AX675" s="15" t="s">
        <v>73</v>
      </c>
      <c r="AY675" s="265" t="s">
        <v>119</v>
      </c>
    </row>
    <row r="676" s="13" customFormat="1">
      <c r="A676" s="13"/>
      <c r="B676" s="234"/>
      <c r="C676" s="235"/>
      <c r="D676" s="227" t="s">
        <v>131</v>
      </c>
      <c r="E676" s="236" t="s">
        <v>1</v>
      </c>
      <c r="F676" s="237" t="s">
        <v>80</v>
      </c>
      <c r="G676" s="235"/>
      <c r="H676" s="238">
        <v>1</v>
      </c>
      <c r="I676" s="239"/>
      <c r="J676" s="235"/>
      <c r="K676" s="235"/>
      <c r="L676" s="240"/>
      <c r="M676" s="241"/>
      <c r="N676" s="242"/>
      <c r="O676" s="242"/>
      <c r="P676" s="242"/>
      <c r="Q676" s="242"/>
      <c r="R676" s="242"/>
      <c r="S676" s="242"/>
      <c r="T676" s="242"/>
      <c r="U676" s="24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4" t="s">
        <v>131</v>
      </c>
      <c r="AU676" s="244" t="s">
        <v>82</v>
      </c>
      <c r="AV676" s="13" t="s">
        <v>82</v>
      </c>
      <c r="AW676" s="13" t="s">
        <v>30</v>
      </c>
      <c r="AX676" s="13" t="s">
        <v>73</v>
      </c>
      <c r="AY676" s="244" t="s">
        <v>119</v>
      </c>
    </row>
    <row r="677" s="14" customFormat="1">
      <c r="A677" s="14"/>
      <c r="B677" s="245"/>
      <c r="C677" s="246"/>
      <c r="D677" s="227" t="s">
        <v>131</v>
      </c>
      <c r="E677" s="247" t="s">
        <v>1</v>
      </c>
      <c r="F677" s="248" t="s">
        <v>133</v>
      </c>
      <c r="G677" s="246"/>
      <c r="H677" s="249">
        <v>1</v>
      </c>
      <c r="I677" s="250"/>
      <c r="J677" s="246"/>
      <c r="K677" s="246"/>
      <c r="L677" s="251"/>
      <c r="M677" s="252"/>
      <c r="N677" s="253"/>
      <c r="O677" s="253"/>
      <c r="P677" s="253"/>
      <c r="Q677" s="253"/>
      <c r="R677" s="253"/>
      <c r="S677" s="253"/>
      <c r="T677" s="253"/>
      <c r="U677" s="25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5" t="s">
        <v>131</v>
      </c>
      <c r="AU677" s="255" t="s">
        <v>82</v>
      </c>
      <c r="AV677" s="14" t="s">
        <v>126</v>
      </c>
      <c r="AW677" s="14" t="s">
        <v>30</v>
      </c>
      <c r="AX677" s="14" t="s">
        <v>80</v>
      </c>
      <c r="AY677" s="255" t="s">
        <v>119</v>
      </c>
    </row>
    <row r="678" s="12" customFormat="1" ht="22.8" customHeight="1">
      <c r="A678" s="12"/>
      <c r="B678" s="198"/>
      <c r="C678" s="199"/>
      <c r="D678" s="200" t="s">
        <v>72</v>
      </c>
      <c r="E678" s="212" t="s">
        <v>763</v>
      </c>
      <c r="F678" s="212" t="s">
        <v>764</v>
      </c>
      <c r="G678" s="199"/>
      <c r="H678" s="199"/>
      <c r="I678" s="202"/>
      <c r="J678" s="213">
        <f>BK678</f>
        <v>0</v>
      </c>
      <c r="K678" s="199"/>
      <c r="L678" s="204"/>
      <c r="M678" s="205"/>
      <c r="N678" s="206"/>
      <c r="O678" s="206"/>
      <c r="P678" s="207">
        <f>SUM(P679:P684)</f>
        <v>0</v>
      </c>
      <c r="Q678" s="206"/>
      <c r="R678" s="207">
        <f>SUM(R679:R684)</f>
        <v>0</v>
      </c>
      <c r="S678" s="206"/>
      <c r="T678" s="207">
        <f>SUM(T679:T684)</f>
        <v>0</v>
      </c>
      <c r="U678" s="208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09" t="s">
        <v>153</v>
      </c>
      <c r="AT678" s="210" t="s">
        <v>72</v>
      </c>
      <c r="AU678" s="210" t="s">
        <v>80</v>
      </c>
      <c r="AY678" s="209" t="s">
        <v>119</v>
      </c>
      <c r="BK678" s="211">
        <f>SUM(BK679:BK684)</f>
        <v>0</v>
      </c>
    </row>
    <row r="679" s="2" customFormat="1" ht="16.5" customHeight="1">
      <c r="A679" s="39"/>
      <c r="B679" s="40"/>
      <c r="C679" s="214" t="s">
        <v>765</v>
      </c>
      <c r="D679" s="214" t="s">
        <v>121</v>
      </c>
      <c r="E679" s="215" t="s">
        <v>766</v>
      </c>
      <c r="F679" s="216" t="s">
        <v>764</v>
      </c>
      <c r="G679" s="217" t="s">
        <v>665</v>
      </c>
      <c r="H679" s="218">
        <v>1</v>
      </c>
      <c r="I679" s="219"/>
      <c r="J679" s="220">
        <f>ROUND(I679*H679,2)</f>
        <v>0</v>
      </c>
      <c r="K679" s="216" t="s">
        <v>327</v>
      </c>
      <c r="L679" s="45"/>
      <c r="M679" s="221" t="s">
        <v>1</v>
      </c>
      <c r="N679" s="222" t="s">
        <v>38</v>
      </c>
      <c r="O679" s="92"/>
      <c r="P679" s="223">
        <f>O679*H679</f>
        <v>0</v>
      </c>
      <c r="Q679" s="223">
        <v>0</v>
      </c>
      <c r="R679" s="223">
        <f>Q679*H679</f>
        <v>0</v>
      </c>
      <c r="S679" s="223">
        <v>0</v>
      </c>
      <c r="T679" s="223">
        <f>S679*H679</f>
        <v>0</v>
      </c>
      <c r="U679" s="224" t="s">
        <v>1</v>
      </c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25" t="s">
        <v>126</v>
      </c>
      <c r="AT679" s="225" t="s">
        <v>121</v>
      </c>
      <c r="AU679" s="225" t="s">
        <v>82</v>
      </c>
      <c r="AY679" s="18" t="s">
        <v>119</v>
      </c>
      <c r="BE679" s="226">
        <f>IF(N679="základní",J679,0)</f>
        <v>0</v>
      </c>
      <c r="BF679" s="226">
        <f>IF(N679="snížená",J679,0)</f>
        <v>0</v>
      </c>
      <c r="BG679" s="226">
        <f>IF(N679="zákl. přenesená",J679,0)</f>
        <v>0</v>
      </c>
      <c r="BH679" s="226">
        <f>IF(N679="sníž. přenesená",J679,0)</f>
        <v>0</v>
      </c>
      <c r="BI679" s="226">
        <f>IF(N679="nulová",J679,0)</f>
        <v>0</v>
      </c>
      <c r="BJ679" s="18" t="s">
        <v>80</v>
      </c>
      <c r="BK679" s="226">
        <f>ROUND(I679*H679,2)</f>
        <v>0</v>
      </c>
      <c r="BL679" s="18" t="s">
        <v>126</v>
      </c>
      <c r="BM679" s="225" t="s">
        <v>767</v>
      </c>
    </row>
    <row r="680" s="2" customFormat="1">
      <c r="A680" s="39"/>
      <c r="B680" s="40"/>
      <c r="C680" s="41"/>
      <c r="D680" s="227" t="s">
        <v>127</v>
      </c>
      <c r="E680" s="41"/>
      <c r="F680" s="228" t="s">
        <v>764</v>
      </c>
      <c r="G680" s="41"/>
      <c r="H680" s="41"/>
      <c r="I680" s="229"/>
      <c r="J680" s="41"/>
      <c r="K680" s="41"/>
      <c r="L680" s="45"/>
      <c r="M680" s="230"/>
      <c r="N680" s="231"/>
      <c r="O680" s="92"/>
      <c r="P680" s="92"/>
      <c r="Q680" s="92"/>
      <c r="R680" s="92"/>
      <c r="S680" s="92"/>
      <c r="T680" s="92"/>
      <c r="U680" s="93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127</v>
      </c>
      <c r="AU680" s="18" t="s">
        <v>82</v>
      </c>
    </row>
    <row r="681" s="2" customFormat="1">
      <c r="A681" s="39"/>
      <c r="B681" s="40"/>
      <c r="C681" s="41"/>
      <c r="D681" s="232" t="s">
        <v>129</v>
      </c>
      <c r="E681" s="41"/>
      <c r="F681" s="233" t="s">
        <v>768</v>
      </c>
      <c r="G681" s="41"/>
      <c r="H681" s="41"/>
      <c r="I681" s="229"/>
      <c r="J681" s="41"/>
      <c r="K681" s="41"/>
      <c r="L681" s="45"/>
      <c r="M681" s="230"/>
      <c r="N681" s="231"/>
      <c r="O681" s="92"/>
      <c r="P681" s="92"/>
      <c r="Q681" s="92"/>
      <c r="R681" s="92"/>
      <c r="S681" s="92"/>
      <c r="T681" s="92"/>
      <c r="U681" s="93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129</v>
      </c>
      <c r="AU681" s="18" t="s">
        <v>82</v>
      </c>
    </row>
    <row r="682" s="15" customFormat="1">
      <c r="A682" s="15"/>
      <c r="B682" s="256"/>
      <c r="C682" s="257"/>
      <c r="D682" s="227" t="s">
        <v>131</v>
      </c>
      <c r="E682" s="258" t="s">
        <v>1</v>
      </c>
      <c r="F682" s="259" t="s">
        <v>769</v>
      </c>
      <c r="G682" s="257"/>
      <c r="H682" s="258" t="s">
        <v>1</v>
      </c>
      <c r="I682" s="260"/>
      <c r="J682" s="257"/>
      <c r="K682" s="257"/>
      <c r="L682" s="261"/>
      <c r="M682" s="262"/>
      <c r="N682" s="263"/>
      <c r="O682" s="263"/>
      <c r="P682" s="263"/>
      <c r="Q682" s="263"/>
      <c r="R682" s="263"/>
      <c r="S682" s="263"/>
      <c r="T682" s="263"/>
      <c r="U682" s="264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5" t="s">
        <v>131</v>
      </c>
      <c r="AU682" s="265" t="s">
        <v>82</v>
      </c>
      <c r="AV682" s="15" t="s">
        <v>80</v>
      </c>
      <c r="AW682" s="15" t="s">
        <v>30</v>
      </c>
      <c r="AX682" s="15" t="s">
        <v>73</v>
      </c>
      <c r="AY682" s="265" t="s">
        <v>119</v>
      </c>
    </row>
    <row r="683" s="13" customFormat="1">
      <c r="A683" s="13"/>
      <c r="B683" s="234"/>
      <c r="C683" s="235"/>
      <c r="D683" s="227" t="s">
        <v>131</v>
      </c>
      <c r="E683" s="236" t="s">
        <v>1</v>
      </c>
      <c r="F683" s="237" t="s">
        <v>80</v>
      </c>
      <c r="G683" s="235"/>
      <c r="H683" s="238">
        <v>1</v>
      </c>
      <c r="I683" s="239"/>
      <c r="J683" s="235"/>
      <c r="K683" s="235"/>
      <c r="L683" s="240"/>
      <c r="M683" s="241"/>
      <c r="N683" s="242"/>
      <c r="O683" s="242"/>
      <c r="P683" s="242"/>
      <c r="Q683" s="242"/>
      <c r="R683" s="242"/>
      <c r="S683" s="242"/>
      <c r="T683" s="242"/>
      <c r="U683" s="24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4" t="s">
        <v>131</v>
      </c>
      <c r="AU683" s="244" t="s">
        <v>82</v>
      </c>
      <c r="AV683" s="13" t="s">
        <v>82</v>
      </c>
      <c r="AW683" s="13" t="s">
        <v>30</v>
      </c>
      <c r="AX683" s="13" t="s">
        <v>73</v>
      </c>
      <c r="AY683" s="244" t="s">
        <v>119</v>
      </c>
    </row>
    <row r="684" s="14" customFormat="1">
      <c r="A684" s="14"/>
      <c r="B684" s="245"/>
      <c r="C684" s="246"/>
      <c r="D684" s="227" t="s">
        <v>131</v>
      </c>
      <c r="E684" s="247" t="s">
        <v>1</v>
      </c>
      <c r="F684" s="248" t="s">
        <v>133</v>
      </c>
      <c r="G684" s="246"/>
      <c r="H684" s="249">
        <v>1</v>
      </c>
      <c r="I684" s="250"/>
      <c r="J684" s="246"/>
      <c r="K684" s="246"/>
      <c r="L684" s="251"/>
      <c r="M684" s="287"/>
      <c r="N684" s="288"/>
      <c r="O684" s="288"/>
      <c r="P684" s="288"/>
      <c r="Q684" s="288"/>
      <c r="R684" s="288"/>
      <c r="S684" s="288"/>
      <c r="T684" s="288"/>
      <c r="U684" s="289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5" t="s">
        <v>131</v>
      </c>
      <c r="AU684" s="255" t="s">
        <v>82</v>
      </c>
      <c r="AV684" s="14" t="s">
        <v>126</v>
      </c>
      <c r="AW684" s="14" t="s">
        <v>30</v>
      </c>
      <c r="AX684" s="14" t="s">
        <v>80</v>
      </c>
      <c r="AY684" s="255" t="s">
        <v>119</v>
      </c>
    </row>
    <row r="685" s="2" customFormat="1" ht="6.96" customHeight="1">
      <c r="A685" s="39"/>
      <c r="B685" s="67"/>
      <c r="C685" s="68"/>
      <c r="D685" s="68"/>
      <c r="E685" s="68"/>
      <c r="F685" s="68"/>
      <c r="G685" s="68"/>
      <c r="H685" s="68"/>
      <c r="I685" s="68"/>
      <c r="J685" s="68"/>
      <c r="K685" s="68"/>
      <c r="L685" s="45"/>
      <c r="M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</row>
  </sheetData>
  <sheetProtection sheet="1" autoFilter="0" formatColumns="0" formatRows="0" objects="1" scenarios="1" spinCount="100000" saltValue="Z3eUKpHqO2qFy3nf6W1KJVbHbVojS0/wRgfDewmWwE4IwUjTkcjLIuEmlduI4ezz+ynjylx1fEEMYjgjOSAPiA==" hashValue="iNLPXsawOYUdoXexD0vq6rvA9Ecft3lv7fCKfILJSZMM5JDuDx0IuWq02SGC/zuZ0umPALkyH4UlrHDMvK4T1Q==" algorithmName="SHA-512" password="CC35"/>
  <autoFilter ref="C127:K68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3" r:id="rId1" display="https://podminky.urs.cz/item/CS_URS_2024_02/115101201"/>
    <hyperlink ref="F138" r:id="rId2" display="https://podminky.urs.cz/item/CS_URS_2024_02/115101301"/>
    <hyperlink ref="F141" r:id="rId3" display="https://podminky.urs.cz/item/CS_URS_2024_02/119001405"/>
    <hyperlink ref="F146" r:id="rId4" display="https://podminky.urs.cz/item/CS_URS_2024_02/119001421"/>
    <hyperlink ref="F151" r:id="rId5" display="https://podminky.urs.cz/item/CS_URS_2024_02/121151103"/>
    <hyperlink ref="F157" r:id="rId6" display="https://podminky.urs.cz/item/CS_URS_2024_02/132251253"/>
    <hyperlink ref="F181" r:id="rId7" display="https://podminky.urs.cz/item/CS_URS_2024_02/139001101"/>
    <hyperlink ref="F187" r:id="rId8" display="https://podminky.urs.cz/item/CS_URS_2024_02/162751115"/>
    <hyperlink ref="F193" r:id="rId9" display="https://podminky.urs.cz/item/CS_URS_2024_02/17120123R"/>
    <hyperlink ref="F198" r:id="rId10" display="https://podminky.urs.cz/item/CS_URS_2024_02/171251201"/>
    <hyperlink ref="F201" r:id="rId11" display="https://podminky.urs.cz/item/CS_URS_2024_02/174151101"/>
    <hyperlink ref="F223" r:id="rId12" display="https://podminky.urs.cz/item/CS_URS_2024_02/175151101"/>
    <hyperlink ref="F239" r:id="rId13" display="https://podminky.urs.cz/item/CS_URS_2024_02/181911101"/>
    <hyperlink ref="F244" r:id="rId14" display="https://podminky.urs.cz/item/CS_URS_2024_02/181912112"/>
    <hyperlink ref="F250" r:id="rId15" display="https://podminky.urs.cz/item/CS_URS_2024_02/211531111"/>
    <hyperlink ref="F257" r:id="rId16" display="https://podminky.urs.cz/item/CS_URS_2024_02/211971110"/>
    <hyperlink ref="F268" r:id="rId17" display="https://podminky.urs.cz/item/CS_URS_2024_02/212755213"/>
    <hyperlink ref="F275" r:id="rId18" display="https://podminky.urs.cz/item/CS_URS_2024_02/359901211"/>
    <hyperlink ref="F286" r:id="rId19" display="https://podminky.urs.cz/item/CS_URS_2024_02/451572111"/>
    <hyperlink ref="F292" r:id="rId20" display="https://podminky.urs.cz/item/CS_URS_2024_02/451573111"/>
    <hyperlink ref="F298" r:id="rId21" display="https://podminky.urs.cz/item/CS_URS_2023_01/452112112"/>
    <hyperlink ref="F306" r:id="rId22" display="https://podminky.urs.cz/item/CS_URS_2024_02/452311141"/>
    <hyperlink ref="F324" r:id="rId23" display="https://podminky.urs.cz/item/CS_URS_2023_01/452351101"/>
    <hyperlink ref="F343" r:id="rId24" display="https://podminky.urs.cz/item/CS_URS_2024_02/817394111"/>
    <hyperlink ref="F348" r:id="rId25" display="https://podminky.urs.cz/item/CS_URS_2024_02/817424111"/>
    <hyperlink ref="F353" r:id="rId26" display="https://podminky.urs.cz/item/CS_URS_2024_02/871370420"/>
    <hyperlink ref="F369" r:id="rId27" display="https://podminky.urs.cz/item/CS_URS_2024_02/871390420"/>
    <hyperlink ref="F379" r:id="rId28" display="https://podminky.urs.cz/item/CS_URS_2023_01/877315211"/>
    <hyperlink ref="F386" r:id="rId29" display="https://podminky.urs.cz/item/CS_URS_2023_01/877375211"/>
    <hyperlink ref="F395" r:id="rId30" display="https://podminky.urs.cz/item/CS_URS_2023_01/877375221"/>
    <hyperlink ref="F400" r:id="rId31" display="https://podminky.urs.cz/item/CS_URS_2023_01/877375231"/>
    <hyperlink ref="F408" r:id="rId32" display="https://podminky.urs.cz/item/CS_URS_2023_01/877395211"/>
    <hyperlink ref="F413" r:id="rId33" display="https://podminky.urs.cz/item/CS_URS_2024_02/890111852"/>
    <hyperlink ref="F419" r:id="rId34" display="https://podminky.urs.cz/item/CS_URS_2024_02/890451851"/>
    <hyperlink ref="F425" r:id="rId35" display="https://podminky.urs.cz/item/CS_URS_2024_02/892372121"/>
    <hyperlink ref="F428" r:id="rId36" display="https://podminky.urs.cz/item/CS_URS_2024_02/892492121"/>
    <hyperlink ref="F431" r:id="rId37" display="https://podminky.urs.cz/item/CS_URS_2024_02/894411311"/>
    <hyperlink ref="F439" r:id="rId38" display="https://podminky.urs.cz/item/CS_URS_2024_02/894412411"/>
    <hyperlink ref="F444" r:id="rId39" display="https://podminky.urs.cz/item/CS_URS_2024_02/894414111"/>
    <hyperlink ref="F466" r:id="rId40" display="https://podminky.urs.cz/item/CS_URS_2024_02/894414211"/>
    <hyperlink ref="F488" r:id="rId41" display="https://podminky.urs.cz/item/CS_URS_2024_02/894812031"/>
    <hyperlink ref="F498" r:id="rId42" display="https://podminky.urs.cz/item/CS_URS_2024_02/894812041"/>
    <hyperlink ref="F501" r:id="rId43" display="https://podminky.urs.cz/item/CS_URS_2024_02/894812062"/>
    <hyperlink ref="F517" r:id="rId44" display="https://podminky.urs.cz/item/CS_URS_2024_02/894812329"/>
    <hyperlink ref="F526" r:id="rId45" display="https://podminky.urs.cz/item/CS_URS_2024_02/894812331"/>
    <hyperlink ref="F534" r:id="rId46" display="https://podminky.urs.cz/item/CS_URS_2024_02/894812332"/>
    <hyperlink ref="F540" r:id="rId47" display="https://podminky.urs.cz/item/CS_URS_2024_02/894812339"/>
    <hyperlink ref="F543" r:id="rId48" display="https://podminky.urs.cz/item/CS_URS_2024_02/894812376"/>
    <hyperlink ref="F551" r:id="rId49" display="https://podminky.urs.cz/item/CS_URS_2023_01/899104112"/>
    <hyperlink ref="F558" r:id="rId50" display="https://podminky.urs.cz/item/CS_URS_2024_02/899104211"/>
    <hyperlink ref="F564" r:id="rId51" display="https://podminky.urs.cz/item/CS_URS_2024_02/899623151"/>
    <hyperlink ref="F582" r:id="rId52" display="https://podminky.urs.cz/item/CS_URS_2023_01/899643111"/>
    <hyperlink ref="F593" r:id="rId53" display="https://podminky.urs.cz/item/CS_URS_2024_02/899658211"/>
    <hyperlink ref="F612" r:id="rId54" display="https://podminky.urs.cz/item/CS_URS_2024_02/931994111"/>
    <hyperlink ref="F622" r:id="rId55" display="https://podminky.urs.cz/item/CS_URS_2024_02/962052210"/>
    <hyperlink ref="F628" r:id="rId56" display="https://podminky.urs.cz/item/CS_URS_2024_02/977151124"/>
    <hyperlink ref="F634" r:id="rId57" display="https://podminky.urs.cz/item/CS_URS_2024_02/977151129"/>
    <hyperlink ref="F642" r:id="rId58" display="https://podminky.urs.cz/item/CS_URS_2024_02/997013501"/>
    <hyperlink ref="F645" r:id="rId59" display="https://podminky.urs.cz/item/CS_URS_2024_02/997013509"/>
    <hyperlink ref="F659" r:id="rId60" display="https://podminky.urs.cz/item/CS_URS_2024_02/997013601"/>
    <hyperlink ref="F662" r:id="rId61" display="https://podminky.urs.cz/item/CS_URS_2024_02/997013602"/>
    <hyperlink ref="F665" r:id="rId62" display="https://podminky.urs.cz/item/CS_URS_2024_02/997013603"/>
    <hyperlink ref="F669" r:id="rId63" display="https://podminky.urs.cz/item/CS_URS_2024_02/998276101"/>
    <hyperlink ref="F674" r:id="rId64" display="https://podminky.urs.cz/item/CS_URS_2023_01/012002000"/>
    <hyperlink ref="F681" r:id="rId65" display="https://podminky.urs.cz/item/CS_URS_2023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30393834-58DC-4E79-BFF8-2A62A90DE3B5}"/>
</file>

<file path=customXml/itemProps2.xml><?xml version="1.0" encoding="utf-8"?>
<ds:datastoreItem xmlns:ds="http://schemas.openxmlformats.org/officeDocument/2006/customXml" ds:itemID="{725A12A0-4A46-4869-B55D-4D270C7A70DF}"/>
</file>

<file path=customXml/itemProps3.xml><?xml version="1.0" encoding="utf-8"?>
<ds:datastoreItem xmlns:ds="http://schemas.openxmlformats.org/officeDocument/2006/customXml" ds:itemID="{BD009411-F237-4D91-B8DC-663E7C4A1C2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Zítka Jakub</dc:creator>
  <cp:lastModifiedBy>Zítka Jakub</cp:lastModifiedBy>
  <dcterms:created xsi:type="dcterms:W3CDTF">2024-12-06T13:18:06Z</dcterms:created>
  <dcterms:modified xsi:type="dcterms:W3CDTF">2024-12-06T13:18:08Z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